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C042FD84-FAC5-4FB5-A58A-5C8D64C9B8C3}" xr6:coauthVersionLast="47" xr6:coauthVersionMax="47" xr10:uidLastSave="{4E39651B-6E16-4E5A-AAB1-460F5F23508F}"/>
  <bookViews>
    <workbookView xWindow="22395" yWindow="270" windowWidth="23610" windowHeight="1387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<sst xmlns="http://schemas.openxmlformats.org/spreadsheetml/2006/main" count="1965" uniqueCount="239">
  <si>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</si>
  <si>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</si>
  <si>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</si>
  <si>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</si>
  <si>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</si>
  <si>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</si>
  <si>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</si>
  <si>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</si>
  <si>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</si>
  <si>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</si>
  <si>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</si>
  <si>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</si>
  <si>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</si>
  <si>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</si>
  <si>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</si>
  <si>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</si>
  <si>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</si>
  <si>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</si>
  <si>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</si>
  <si>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</si>
  <si>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</si>
  <si>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</si>
  <si>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</si>
  <si>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</si>
  <si>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</si>
  <si>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</si>
  <si>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</si>
  <si>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</si>
  <si>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</si>
  <si>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</si>
  <si>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</si>
  <si>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</si>
  <si>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</si>
  <si>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</si>
  <si>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</si>
  <si>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</si>
  <si>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</si>
  <si>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</si>
  <si>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</si>
  <si>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</si>
  <si>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</si>
  <si>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</si>
  <si>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</si>
  <si>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</si>
  <si>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</si>
  <si>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</si>
  <si>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</si>
  <si>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</si>
  <si>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</si>
  <si>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</si>
  <si>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</si>
  <si>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</si>
  <si>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</si>
  <si>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</si>
  <si>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</si>
  <si>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</si>
  <si>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</si>
  <si>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</si>
  <si>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</si>
  <si>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</si>
  <si>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</si>
  <si>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</si>
  <si>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</si>
  <si>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</si>
  <si>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</si>
  <si>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</si>
  <si>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</si>
  <si>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</si>
  <si>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</si>
  <si>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</si>
  <si>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</si>
  <si>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</si>
  <si>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</si>
  <si>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</si>
  <si>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</si>
  <si>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</si>
  <si>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</si>
  <si>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</si>
  <si>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</si>
  <si>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</si>
  <si>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</si>
  <si>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</si>
  <si>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</si>
  <si>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</si>
  <si>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</si>
  <si>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</si>
  <si>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</si>
  <si>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</si>
  <si>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</si>
  <si>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DA SAÚDE</t>
  </si>
  <si>
    <t>SAÚDE DA FAMÍLIA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</si>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</sst>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8" totalsRowShown="0" headerRowDxfId="66" dataDxfId="65">
  <autoFilter ref="A1:BH8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3" t="s">
        <v>23</v>
      </c>
      <c r="D25" s="73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3" t="s">
        <v>25</v>
      </c>
      <c r="D26" s="73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3" t="s">
        <v>16</v>
      </c>
      <c r="D27" s="73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3" t="s">
        <v>28</v>
      </c>
      <c r="D28" s="73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2"/>
  <sheetViews>
    <sheetView zoomScale="90" zoomScaleNormal="90" workbookViewId="0">
      <selection activeCell="A15" sqref="A15"/>
    </sheetView>
  </sheetViews>
  <sheetFormatPr defaultColWidth="27.28515625" defaultRowHeight="32.25" customHeight="1" x14ac:dyDescent="0.25"/>
  <cols>
    <col min="1" max="1" width="46.42578125" style="64" customWidth="1"/>
    <col min="2" max="16384" width="27.28515625" style="64"/>
  </cols>
  <sheetData>
    <row r="1" spans="1:65" ht="32.25" customHeight="1" x14ac:dyDescent="0.25">
      <c r="A1" s="65" t="s">
        <v>29</v>
      </c>
      <c r="B1" s="65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40</v>
      </c>
      <c r="M1" s="66" t="s">
        <v>41</v>
      </c>
      <c r="N1" s="66" t="s">
        <v>42</v>
      </c>
      <c r="O1" s="66" t="s">
        <v>43</v>
      </c>
      <c r="P1" s="66" t="s">
        <v>44</v>
      </c>
      <c r="Q1" s="66" t="s">
        <v>45</v>
      </c>
      <c r="R1" s="66" t="s">
        <v>46</v>
      </c>
      <c r="S1" s="66" t="s">
        <v>47</v>
      </c>
      <c r="T1" s="66" t="s">
        <v>48</v>
      </c>
      <c r="U1" s="66" t="s">
        <v>49</v>
      </c>
      <c r="V1" s="66" t="s">
        <v>50</v>
      </c>
      <c r="W1" s="66" t="s">
        <v>51</v>
      </c>
      <c r="X1" s="66" t="s">
        <v>52</v>
      </c>
      <c r="Y1" s="66" t="s">
        <v>53</v>
      </c>
      <c r="Z1" s="66" t="s">
        <v>54</v>
      </c>
      <c r="AA1" s="66" t="s">
        <v>55</v>
      </c>
      <c r="AB1" s="66" t="s">
        <v>56</v>
      </c>
      <c r="AC1" s="66" t="s">
        <v>57</v>
      </c>
      <c r="AD1" s="66" t="s">
        <v>58</v>
      </c>
      <c r="AE1" s="66" t="s">
        <v>59</v>
      </c>
      <c r="AF1" s="66" t="s">
        <v>60</v>
      </c>
      <c r="AG1" s="66" t="s">
        <v>61</v>
      </c>
      <c r="AH1" s="66" t="s">
        <v>62</v>
      </c>
      <c r="AI1" s="66" t="s">
        <v>63</v>
      </c>
      <c r="AJ1" s="66" t="s">
        <v>64</v>
      </c>
      <c r="AK1" s="66" t="s">
        <v>65</v>
      </c>
      <c r="AL1" s="66" t="s">
        <v>66</v>
      </c>
      <c r="AM1" s="66" t="s">
        <v>67</v>
      </c>
      <c r="AN1" s="66" t="s">
        <v>68</v>
      </c>
      <c r="AO1" s="66" t="s">
        <v>69</v>
      </c>
      <c r="AP1" s="66" t="s">
        <v>70</v>
      </c>
      <c r="AQ1" s="66" t="s">
        <v>71</v>
      </c>
      <c r="AR1" s="66" t="s">
        <v>72</v>
      </c>
      <c r="AS1" s="66" t="s">
        <v>73</v>
      </c>
      <c r="AT1" s="66" t="s">
        <v>74</v>
      </c>
      <c r="AU1" s="66" t="s">
        <v>75</v>
      </c>
      <c r="AV1" s="66" t="s">
        <v>76</v>
      </c>
      <c r="AW1" s="66" t="s">
        <v>77</v>
      </c>
      <c r="AX1" s="66" t="s">
        <v>78</v>
      </c>
      <c r="AY1" s="66" t="s">
        <v>79</v>
      </c>
      <c r="AZ1" s="66" t="s">
        <v>80</v>
      </c>
      <c r="BA1" s="66" t="s">
        <v>81</v>
      </c>
      <c r="BB1" s="66" t="s">
        <v>82</v>
      </c>
      <c r="BC1" s="66" t="s">
        <v>83</v>
      </c>
      <c r="BD1" s="66" t="s">
        <v>84</v>
      </c>
      <c r="BE1" s="66" t="s">
        <v>85</v>
      </c>
      <c r="BF1" s="66" t="s">
        <v>86</v>
      </c>
      <c r="BG1" s="66" t="s">
        <v>87</v>
      </c>
      <c r="BH1" s="66" t="s">
        <v>88</v>
      </c>
      <c r="BI1" s="66"/>
      <c r="BJ1" s="66"/>
      <c r="BK1" s="66"/>
      <c r="BL1" s="66"/>
      <c r="BM1" s="66"/>
    </row>
    <row r="2" spans="1:65" ht="24.75" customHeight="1" x14ac:dyDescent="0.25">
      <c r="A2" s="64" t="s">
        <v>90</v>
      </c>
      <c r="B2" s="64" t="s">
        <v>89</v>
      </c>
      <c r="C2" s="64" t="s">
        <v>15</v>
      </c>
      <c r="D2" s="64" t="s">
        <v>13</v>
      </c>
      <c r="E2" s="64" t="s">
        <v>15</v>
      </c>
      <c r="F2" s="64" t="s">
        <v>15</v>
      </c>
      <c r="G2" s="64" t="s">
        <v>12</v>
      </c>
      <c r="H2" s="64" t="s">
        <v>12</v>
      </c>
      <c r="I2" s="64" t="s">
        <v>12</v>
      </c>
      <c r="J2" s="64" t="s">
        <v>12</v>
      </c>
      <c r="K2" s="64" t="s">
        <v>12</v>
      </c>
      <c r="L2" s="64" t="s">
        <v>14</v>
      </c>
      <c r="M2" s="64" t="s">
        <v>20</v>
      </c>
      <c r="N2" s="64" t="s">
        <v>12</v>
      </c>
      <c r="O2" s="64" t="s">
        <v>12</v>
      </c>
      <c r="P2" s="64" t="s">
        <v>12</v>
      </c>
      <c r="Q2" s="64" t="s">
        <v>12</v>
      </c>
      <c r="R2" s="64" t="s">
        <v>12</v>
      </c>
      <c r="S2" s="64" t="s">
        <v>12</v>
      </c>
      <c r="T2" s="64" t="s">
        <v>12</v>
      </c>
      <c r="U2" s="64" t="s">
        <v>15</v>
      </c>
      <c r="AJ2" s="64" t="s">
        <v>12</v>
      </c>
      <c r="AK2" s="64" t="s">
        <v>12</v>
      </c>
      <c r="AL2" s="64" t="s">
        <v>14</v>
      </c>
      <c r="AM2" s="64" t="s">
        <v>14</v>
      </c>
      <c r="AN2" s="64" t="s">
        <v>12</v>
      </c>
      <c r="AO2" s="64" t="s">
        <v>12</v>
      </c>
      <c r="AP2" s="64" t="s">
        <v>12</v>
      </c>
      <c r="AQ2" s="64" t="s">
        <v>20</v>
      </c>
      <c r="AR2" s="64" t="s">
        <v>20</v>
      </c>
      <c r="AS2" s="64" t="s">
        <v>20</v>
      </c>
      <c r="AT2" s="64" t="s">
        <v>20</v>
      </c>
      <c r="AU2" s="64" t="s">
        <v>20</v>
      </c>
      <c r="AV2" s="64" t="s">
        <v>12</v>
      </c>
      <c r="AW2" s="64" t="s">
        <v>20</v>
      </c>
      <c r="AX2" s="64" t="s">
        <v>20</v>
      </c>
      <c r="AY2" s="64" t="s">
        <v>12</v>
      </c>
      <c r="AZ2" s="64" t="s">
        <v>16</v>
      </c>
      <c r="BA2" s="64" t="s">
        <v>20</v>
      </c>
      <c r="BB2" s="64" t="s">
        <v>12</v>
      </c>
      <c r="BC2" s="64" t="s">
        <v>12</v>
      </c>
      <c r="BD2" s="64" t="s">
        <v>12</v>
      </c>
      <c r="BE2" s="64" t="s">
        <v>20</v>
      </c>
      <c r="BF2" s="64" t="s">
        <v>20</v>
      </c>
      <c r="BG2" s="64" t="s">
        <v>12</v>
      </c>
      <c r="BH2" s="64" t="s">
        <v>12</v>
      </c>
    </row>
    <row r="3" spans="1:65" ht="24.75" customHeight="1" x14ac:dyDescent="0.25">
      <c r="A3" s="64" t="s">
        <v>90</v>
      </c>
      <c r="B3" s="64" t="s">
        <v>89</v>
      </c>
      <c r="C3" s="64" t="s">
        <v>13</v>
      </c>
      <c r="D3" s="64" t="s">
        <v>15</v>
      </c>
      <c r="E3" s="64" t="s">
        <v>15</v>
      </c>
      <c r="F3" s="64" t="s">
        <v>15</v>
      </c>
      <c r="G3" s="64" t="s">
        <v>16</v>
      </c>
      <c r="H3" s="64" t="s">
        <v>14</v>
      </c>
      <c r="I3" s="64" t="s">
        <v>12</v>
      </c>
      <c r="J3" s="64" t="s">
        <v>12</v>
      </c>
      <c r="K3" s="64" t="s">
        <v>14</v>
      </c>
      <c r="L3" s="64" t="s">
        <v>16</v>
      </c>
      <c r="M3" s="64" t="s">
        <v>14</v>
      </c>
      <c r="N3" s="64" t="s">
        <v>14</v>
      </c>
      <c r="O3" s="64" t="s">
        <v>16</v>
      </c>
      <c r="P3" s="64" t="s">
        <v>14</v>
      </c>
      <c r="Q3" s="64" t="s">
        <v>14</v>
      </c>
      <c r="R3" s="64" t="s">
        <v>14</v>
      </c>
      <c r="S3" s="64" t="s">
        <v>14</v>
      </c>
      <c r="T3" s="64" t="s">
        <v>14</v>
      </c>
      <c r="U3" s="64" t="s">
        <v>15</v>
      </c>
      <c r="AJ3" s="64" t="s">
        <v>14</v>
      </c>
      <c r="AK3" s="64" t="s">
        <v>14</v>
      </c>
      <c r="AL3" s="64" t="s">
        <v>14</v>
      </c>
      <c r="AM3" s="64" t="s">
        <v>14</v>
      </c>
      <c r="AN3" s="64" t="s">
        <v>12</v>
      </c>
      <c r="AO3" s="64" t="s">
        <v>14</v>
      </c>
      <c r="AP3" s="64" t="s">
        <v>12</v>
      </c>
      <c r="AQ3" s="64" t="s">
        <v>20</v>
      </c>
      <c r="AR3" s="64" t="s">
        <v>20</v>
      </c>
      <c r="AS3" s="64" t="s">
        <v>20</v>
      </c>
      <c r="AT3" s="64" t="s">
        <v>20</v>
      </c>
      <c r="AU3" s="64" t="s">
        <v>20</v>
      </c>
      <c r="AV3" s="64" t="s">
        <v>14</v>
      </c>
      <c r="AW3" s="64" t="s">
        <v>20</v>
      </c>
      <c r="AX3" s="64" t="s">
        <v>20</v>
      </c>
      <c r="AY3" s="64" t="s">
        <v>14</v>
      </c>
      <c r="AZ3" s="64" t="s">
        <v>20</v>
      </c>
      <c r="BA3" s="64" t="s">
        <v>20</v>
      </c>
      <c r="BB3" s="64" t="s">
        <v>14</v>
      </c>
      <c r="BC3" s="64" t="s">
        <v>12</v>
      </c>
      <c r="BD3" s="64" t="s">
        <v>12</v>
      </c>
      <c r="BE3" s="64" t="s">
        <v>14</v>
      </c>
      <c r="BF3" s="64" t="s">
        <v>14</v>
      </c>
      <c r="BG3" s="64" t="s">
        <v>14</v>
      </c>
      <c r="BH3" s="64" t="s">
        <v>12</v>
      </c>
    </row>
    <row r="4" spans="1:65" ht="24.75" customHeight="1" x14ac:dyDescent="0.25">
      <c r="A4" s="64" t="s">
        <v>90</v>
      </c>
      <c r="B4" s="64" t="s">
        <v>89</v>
      </c>
      <c r="C4" s="64" t="s">
        <v>15</v>
      </c>
      <c r="D4" s="64" t="s">
        <v>15</v>
      </c>
      <c r="E4" s="64" t="s">
        <v>15</v>
      </c>
      <c r="F4" s="64" t="s">
        <v>13</v>
      </c>
      <c r="G4" s="64" t="s">
        <v>14</v>
      </c>
      <c r="H4" s="64" t="s">
        <v>14</v>
      </c>
      <c r="I4" s="64" t="s">
        <v>14</v>
      </c>
      <c r="J4" s="64" t="s">
        <v>14</v>
      </c>
      <c r="K4" s="64" t="s">
        <v>14</v>
      </c>
      <c r="L4" s="64" t="s">
        <v>14</v>
      </c>
      <c r="M4" s="64" t="s">
        <v>14</v>
      </c>
      <c r="N4" s="64" t="s">
        <v>14</v>
      </c>
      <c r="O4" s="64" t="s">
        <v>14</v>
      </c>
      <c r="P4" s="64" t="s">
        <v>14</v>
      </c>
      <c r="Q4" s="64" t="s">
        <v>14</v>
      </c>
      <c r="R4" s="64" t="s">
        <v>14</v>
      </c>
      <c r="S4" s="64" t="s">
        <v>14</v>
      </c>
      <c r="T4" s="64" t="s">
        <v>14</v>
      </c>
      <c r="U4" s="64" t="s">
        <v>15</v>
      </c>
      <c r="AJ4" s="64" t="s">
        <v>14</v>
      </c>
      <c r="AK4" s="64" t="s">
        <v>12</v>
      </c>
      <c r="AL4" s="64" t="s">
        <v>14</v>
      </c>
      <c r="AM4" s="64" t="s">
        <v>14</v>
      </c>
      <c r="AN4" s="64" t="s">
        <v>12</v>
      </c>
      <c r="AO4" s="64" t="s">
        <v>12</v>
      </c>
      <c r="AP4" s="64" t="s">
        <v>12</v>
      </c>
      <c r="AQ4" s="64" t="s">
        <v>14</v>
      </c>
      <c r="AR4" s="64" t="s">
        <v>14</v>
      </c>
      <c r="AS4" s="64" t="s">
        <v>14</v>
      </c>
      <c r="AT4" s="64" t="s">
        <v>14</v>
      </c>
      <c r="AU4" s="64" t="s">
        <v>14</v>
      </c>
      <c r="AV4" s="64" t="s">
        <v>14</v>
      </c>
      <c r="AW4" s="64" t="s">
        <v>14</v>
      </c>
      <c r="AX4" s="64" t="s">
        <v>20</v>
      </c>
      <c r="AY4" s="64" t="s">
        <v>14</v>
      </c>
      <c r="AZ4" s="64" t="s">
        <v>14</v>
      </c>
      <c r="BA4" s="64" t="s">
        <v>20</v>
      </c>
      <c r="BB4" s="64" t="s">
        <v>14</v>
      </c>
      <c r="BC4" s="64" t="s">
        <v>14</v>
      </c>
      <c r="BD4" s="64" t="s">
        <v>14</v>
      </c>
      <c r="BE4" s="64" t="s">
        <v>14</v>
      </c>
      <c r="BF4" s="64" t="s">
        <v>14</v>
      </c>
      <c r="BG4" s="64" t="s">
        <v>14</v>
      </c>
      <c r="BH4" s="64" t="s">
        <v>14</v>
      </c>
    </row>
    <row r="5" spans="1:65" ht="24.75" customHeight="1" x14ac:dyDescent="0.25">
      <c r="A5" s="64" t="s">
        <v>90</v>
      </c>
      <c r="B5" s="64" t="s">
        <v>89</v>
      </c>
      <c r="C5" s="64" t="s">
        <v>15</v>
      </c>
      <c r="D5" s="64" t="s">
        <v>13</v>
      </c>
      <c r="E5" s="64" t="s">
        <v>15</v>
      </c>
      <c r="F5" s="64" t="s">
        <v>15</v>
      </c>
      <c r="G5" s="64" t="s">
        <v>12</v>
      </c>
      <c r="H5" s="64" t="s">
        <v>12</v>
      </c>
      <c r="I5" s="64" t="s">
        <v>12</v>
      </c>
      <c r="J5" s="64" t="s">
        <v>14</v>
      </c>
      <c r="K5" s="64" t="s">
        <v>12</v>
      </c>
      <c r="L5" s="64" t="s">
        <v>14</v>
      </c>
      <c r="M5" s="64" t="s">
        <v>16</v>
      </c>
      <c r="N5" s="64" t="s">
        <v>16</v>
      </c>
      <c r="O5" s="64" t="s">
        <v>12</v>
      </c>
      <c r="P5" s="64" t="s">
        <v>12</v>
      </c>
      <c r="Q5" s="64" t="s">
        <v>16</v>
      </c>
      <c r="R5" s="64" t="s">
        <v>14</v>
      </c>
      <c r="S5" s="64" t="s">
        <v>14</v>
      </c>
      <c r="T5" s="64" t="s">
        <v>14</v>
      </c>
      <c r="U5" s="64" t="s">
        <v>13</v>
      </c>
      <c r="V5" s="64" t="s">
        <v>14</v>
      </c>
      <c r="W5" s="64" t="s">
        <v>14</v>
      </c>
      <c r="X5" s="64" t="s">
        <v>16</v>
      </c>
      <c r="Y5" s="64" t="s">
        <v>14</v>
      </c>
      <c r="Z5" s="64" t="s">
        <v>12</v>
      </c>
      <c r="AA5" s="64" t="s">
        <v>12</v>
      </c>
      <c r="AB5" s="64" t="s">
        <v>16</v>
      </c>
      <c r="AC5" s="64" t="s">
        <v>12</v>
      </c>
      <c r="AD5" s="64" t="s">
        <v>12</v>
      </c>
      <c r="AE5" s="64" t="s">
        <v>14</v>
      </c>
      <c r="AF5" s="64" t="s">
        <v>12</v>
      </c>
      <c r="AG5" s="64" t="s">
        <v>14</v>
      </c>
      <c r="AH5" s="64" t="s">
        <v>12</v>
      </c>
      <c r="AI5" s="64" t="s">
        <v>14</v>
      </c>
      <c r="AJ5" s="64" t="s">
        <v>14</v>
      </c>
      <c r="AK5" s="64" t="s">
        <v>12</v>
      </c>
      <c r="AL5" s="64" t="s">
        <v>12</v>
      </c>
      <c r="AM5" s="64" t="s">
        <v>12</v>
      </c>
      <c r="AN5" s="64" t="s">
        <v>12</v>
      </c>
      <c r="AO5" s="64" t="s">
        <v>16</v>
      </c>
      <c r="AP5" s="64" t="s">
        <v>16</v>
      </c>
      <c r="AQ5" s="64" t="s">
        <v>12</v>
      </c>
      <c r="AR5" s="64" t="s">
        <v>12</v>
      </c>
      <c r="AS5" s="64" t="s">
        <v>16</v>
      </c>
      <c r="AT5" s="64" t="s">
        <v>18</v>
      </c>
      <c r="AU5" s="64" t="s">
        <v>16</v>
      </c>
      <c r="AV5" s="64" t="s">
        <v>14</v>
      </c>
      <c r="AW5" s="64" t="s">
        <v>18</v>
      </c>
      <c r="AX5" s="64" t="s">
        <v>18</v>
      </c>
      <c r="AY5" s="64" t="s">
        <v>16</v>
      </c>
      <c r="AZ5" s="64" t="s">
        <v>18</v>
      </c>
      <c r="BA5" s="64" t="s">
        <v>18</v>
      </c>
      <c r="BB5" s="64" t="s">
        <v>12</v>
      </c>
      <c r="BC5" s="64" t="s">
        <v>12</v>
      </c>
      <c r="BD5" s="64" t="s">
        <v>12</v>
      </c>
      <c r="BE5" s="64" t="s">
        <v>14</v>
      </c>
      <c r="BF5" s="64" t="s">
        <v>12</v>
      </c>
      <c r="BG5" s="64" t="s">
        <v>12</v>
      </c>
      <c r="BH5" s="64" t="s">
        <v>12</v>
      </c>
    </row>
    <row r="6" spans="1:65" ht="24.75" customHeight="1" x14ac:dyDescent="0.25">
      <c r="A6" s="64" t="s">
        <v>90</v>
      </c>
      <c r="B6" s="64" t="s">
        <v>89</v>
      </c>
      <c r="C6" s="64" t="s">
        <v>13</v>
      </c>
      <c r="D6" s="64" t="s">
        <v>13</v>
      </c>
      <c r="E6" s="64" t="s">
        <v>15</v>
      </c>
      <c r="F6" s="64" t="s">
        <v>15</v>
      </c>
      <c r="G6" s="64" t="s">
        <v>12</v>
      </c>
      <c r="H6" s="64" t="s">
        <v>12</v>
      </c>
      <c r="I6" s="64" t="s">
        <v>12</v>
      </c>
      <c r="J6" s="64" t="s">
        <v>12</v>
      </c>
      <c r="K6" s="64" t="s">
        <v>12</v>
      </c>
      <c r="L6" s="64" t="s">
        <v>12</v>
      </c>
      <c r="M6" s="64" t="s">
        <v>14</v>
      </c>
      <c r="N6" s="64" t="s">
        <v>12</v>
      </c>
      <c r="O6" s="64" t="s">
        <v>12</v>
      </c>
      <c r="P6" s="64" t="s">
        <v>12</v>
      </c>
      <c r="Q6" s="64" t="s">
        <v>12</v>
      </c>
      <c r="R6" s="64" t="s">
        <v>12</v>
      </c>
      <c r="S6" s="64" t="s">
        <v>12</v>
      </c>
      <c r="T6" s="64" t="s">
        <v>12</v>
      </c>
      <c r="U6" s="64" t="s">
        <v>13</v>
      </c>
      <c r="V6" s="64" t="s">
        <v>16</v>
      </c>
      <c r="W6" s="64" t="s">
        <v>16</v>
      </c>
      <c r="X6" s="64" t="s">
        <v>16</v>
      </c>
      <c r="Y6" s="64" t="s">
        <v>16</v>
      </c>
      <c r="Z6" s="64" t="s">
        <v>16</v>
      </c>
      <c r="AA6" s="64" t="s">
        <v>16</v>
      </c>
      <c r="AB6" s="64" t="s">
        <v>16</v>
      </c>
      <c r="AC6" s="64" t="s">
        <v>16</v>
      </c>
      <c r="AD6" s="64" t="s">
        <v>16</v>
      </c>
      <c r="AE6" s="64" t="s">
        <v>16</v>
      </c>
      <c r="AF6" s="64" t="s">
        <v>16</v>
      </c>
      <c r="AG6" s="64" t="s">
        <v>16</v>
      </c>
      <c r="AH6" s="64" t="s">
        <v>16</v>
      </c>
      <c r="AI6" s="64" t="s">
        <v>16</v>
      </c>
      <c r="AJ6" s="64" t="s">
        <v>12</v>
      </c>
      <c r="AK6" s="64" t="s">
        <v>12</v>
      </c>
      <c r="AL6" s="64" t="s">
        <v>12</v>
      </c>
      <c r="AM6" s="64" t="s">
        <v>12</v>
      </c>
      <c r="AN6" s="64" t="s">
        <v>12</v>
      </c>
      <c r="AO6" s="64" t="s">
        <v>12</v>
      </c>
      <c r="AP6" s="64" t="s">
        <v>12</v>
      </c>
      <c r="AQ6" s="64" t="s">
        <v>12</v>
      </c>
      <c r="AR6" s="64" t="s">
        <v>12</v>
      </c>
      <c r="AS6" s="64" t="s">
        <v>12</v>
      </c>
      <c r="AT6" s="64" t="s">
        <v>17</v>
      </c>
      <c r="AU6" s="64" t="s">
        <v>12</v>
      </c>
      <c r="AV6" s="64" t="s">
        <v>12</v>
      </c>
      <c r="AW6" s="64" t="s">
        <v>16</v>
      </c>
      <c r="AX6" s="64" t="s">
        <v>16</v>
      </c>
      <c r="AY6" s="64" t="s">
        <v>12</v>
      </c>
      <c r="AZ6" s="64" t="s">
        <v>14</v>
      </c>
      <c r="BA6" s="64" t="s">
        <v>14</v>
      </c>
      <c r="BB6" s="64" t="s">
        <v>12</v>
      </c>
      <c r="BC6" s="64" t="s">
        <v>12</v>
      </c>
      <c r="BD6" s="64" t="s">
        <v>12</v>
      </c>
      <c r="BE6" s="64" t="s">
        <v>12</v>
      </c>
      <c r="BF6" s="64" t="s">
        <v>12</v>
      </c>
      <c r="BG6" s="64" t="s">
        <v>12</v>
      </c>
      <c r="BH6" s="64" t="s">
        <v>12</v>
      </c>
    </row>
    <row r="7" spans="1:65" ht="24.75" customHeight="1" x14ac:dyDescent="0.25">
      <c r="A7" s="67"/>
      <c r="B7" s="68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</row>
    <row r="8" spans="1:65" ht="45.75" customHeight="1" x14ac:dyDescent="0.25">
      <c r="A8" s="67"/>
      <c r="B8" s="68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</row>
    <row r="9" spans="1:65" ht="32.25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</row>
    <row r="10" spans="1:65" ht="32.25" customHeight="1" x14ac:dyDescent="0.25">
      <c r="A10" s="67"/>
      <c r="B10" s="69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</row>
    <row r="11" spans="1:65" ht="32.25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</row>
    <row r="12" spans="1:65" ht="32.25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</row>
  </sheetData>
  <conditionalFormatting sqref="A2:A6">
    <cfRule type="uniqueValues" dxfId="0" priority="7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47" workbookViewId="0">
      <selection activeCell="C70" sqref="C70:C77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70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72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72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72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72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72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72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72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72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72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72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72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72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72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72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72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72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72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72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72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72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72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72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72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72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72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72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72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72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72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72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72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72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72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72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72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72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72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72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72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72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72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72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72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72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72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72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72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72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72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72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72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72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72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72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72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72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72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72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71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72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72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61:A62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2</v>
      </c>
      <c r="D6" s="10">
        <f>ROUND($C6/C$8*100,2)</f>
        <v>40</v>
      </c>
      <c r="E6" s="16">
        <f>ROUND($C6/SUM($C$6:$C$7)*100,3)</f>
        <v>40</v>
      </c>
    </row>
    <row r="7" spans="1:5" x14ac:dyDescent="0.25">
      <c r="B7" s="5" t="s">
        <v>15</v>
      </c>
      <c r="C7" s="6">
        <f>COUNTIF(Resp[01],B7)</f>
        <v>3</v>
      </c>
      <c r="D7" s="10">
        <f>ROUND($C7/C$8*100,2)</f>
        <v>60</v>
      </c>
      <c r="E7" s="16">
        <f>ROUND($C7/SUM($C$6:$C$7)*100,3)</f>
        <v>60</v>
      </c>
    </row>
    <row r="8" spans="1:5" x14ac:dyDescent="0.25">
      <c r="B8" s="13" t="s">
        <v>228</v>
      </c>
      <c r="C8" s="13">
        <f>SUM(C6:C7)</f>
        <v>5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3</v>
      </c>
      <c r="D6" s="5">
        <f>ROUND($C6/C$8*100,2)</f>
        <v>60</v>
      </c>
      <c r="E6" s="16">
        <f>ROUND($C6/SUM($C$6:$C$7)*100,3)</f>
        <v>60</v>
      </c>
    </row>
    <row r="7" spans="1:5" x14ac:dyDescent="0.25">
      <c r="B7" s="5" t="s">
        <v>15</v>
      </c>
      <c r="C7" s="6">
        <f>COUNTIF(Resp[02],B7)</f>
        <v>2</v>
      </c>
      <c r="D7" s="5">
        <f>ROUND($C7/C$8*100,2)</f>
        <v>40</v>
      </c>
      <c r="E7" s="16">
        <f>ROUND($C7/SUM($C$6:$C$7)*100,3)</f>
        <v>40</v>
      </c>
    </row>
    <row r="8" spans="1:5" x14ac:dyDescent="0.25">
      <c r="B8" s="13" t="s">
        <v>228</v>
      </c>
      <c r="C8" s="13">
        <f>SUM(C6:C7)</f>
        <v>5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COUNTIF(Resp[03],B7)</f>
        <v>5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5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1</v>
      </c>
      <c r="D6" s="5">
        <f>ROUND($C6/C$8*100,2)</f>
        <v>20</v>
      </c>
      <c r="E6" s="16">
        <f>ROUND($C6/SUM($C$6:$C$7)*100,3)</f>
        <v>20</v>
      </c>
    </row>
    <row r="7" spans="1:5" x14ac:dyDescent="0.25">
      <c r="B7" s="5" t="s">
        <v>15</v>
      </c>
      <c r="C7" s="6">
        <f>COUNTIF(Resp[04],B7)</f>
        <v>4</v>
      </c>
      <c r="D7" s="5">
        <f>ROUND($C7/C$8*100,2)</f>
        <v>80</v>
      </c>
      <c r="E7" s="16">
        <f>ROUND($C7/SUM($C$6:$C$7)*100,3)</f>
        <v>80</v>
      </c>
    </row>
    <row r="8" spans="1:5" x14ac:dyDescent="0.25">
      <c r="B8" s="13" t="s">
        <v>228</v>
      </c>
      <c r="C8" s="13">
        <f>SUM(C6:C7)</f>
        <v>5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3</v>
      </c>
      <c r="D6" s="6">
        <f>ROUND($C6/C$13*100,2)</f>
        <v>60</v>
      </c>
      <c r="E6" s="16">
        <f t="shared" ref="E6:E12" si="0"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COUNTIF(Resp[06],B7)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COUNTIF(Resp[06],B8)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COUNTIF(Resp[06],B9)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3</v>
      </c>
      <c r="D6" s="6">
        <f>ROUND($C6/C$13*100,2)</f>
        <v>60</v>
      </c>
      <c r="E6" s="16">
        <f t="shared" ref="E6:E12" si="0"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COUNTIF(Resp[07],B7)</f>
        <v>2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COUNTIF(Resp[07],B8)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COUNTIF(Resp[07],B9)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4</v>
      </c>
      <c r="D6" s="6">
        <f>ROUND($C6/C$13*100,2)</f>
        <v>80</v>
      </c>
      <c r="E6" s="16">
        <f>ROUND($C6/SUM($C$6:$C$12)*100,3)</f>
        <v>80</v>
      </c>
      <c r="G6" s="6"/>
      <c r="H6" s="6"/>
    </row>
    <row r="7" spans="1:12" x14ac:dyDescent="0.25">
      <c r="B7" s="5" t="s">
        <v>14</v>
      </c>
      <c r="C7" s="6">
        <f>COUNTIF(Resp[08],B7)</f>
        <v>1</v>
      </c>
      <c r="D7" s="6">
        <f t="shared" ref="D7:D12" si="0">ROUND($C7/C$13*100,2)</f>
        <v>20</v>
      </c>
      <c r="E7" s="16">
        <f t="shared" ref="E7:E12" si="1">ROUND($C7/SUM($C$6:$C$12)*100,3)</f>
        <v>20</v>
      </c>
      <c r="G7" s="6"/>
      <c r="H7" s="6"/>
    </row>
    <row r="8" spans="1:12" x14ac:dyDescent="0.25">
      <c r="B8" s="5" t="s">
        <v>16</v>
      </c>
      <c r="C8" s="6">
        <f>COUNTIF(Resp[08],B8)</f>
        <v>0</v>
      </c>
      <c r="D8" s="6">
        <f t="shared" si="0"/>
        <v>0</v>
      </c>
      <c r="E8" s="16">
        <f t="shared" si="1"/>
        <v>0</v>
      </c>
      <c r="G8" s="6"/>
      <c r="H8" s="6"/>
    </row>
    <row r="9" spans="1:12" x14ac:dyDescent="0.25">
      <c r="B9" s="5" t="s">
        <v>17</v>
      </c>
      <c r="C9" s="6">
        <f>COUNTIF(Resp[08],B9)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5" t="s">
        <v>18</v>
      </c>
      <c r="C10" s="6">
        <f>COUNTIF(Resp[08],B10)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COUNTIF(Resp[08],B11)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COUNTIF(Resp[08],B12)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3</v>
      </c>
      <c r="D6" s="6">
        <f>ROUND($C6/C$13*100,2)</f>
        <v>60</v>
      </c>
      <c r="E6" s="16">
        <f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COUNTIF(Resp[09],B7)</f>
        <v>2</v>
      </c>
      <c r="D7" s="6">
        <f t="shared" ref="D7:D12" si="0">ROUND($C7/C$13*100,2)</f>
        <v>40</v>
      </c>
      <c r="E7" s="16">
        <f t="shared" ref="E7:E12" si="1">ROUND($C7/SUM($C$6:$C$12)*100,3)</f>
        <v>40</v>
      </c>
      <c r="G7" s="6"/>
      <c r="H7" s="6"/>
    </row>
    <row r="8" spans="1:12" x14ac:dyDescent="0.25">
      <c r="B8" s="5" t="s">
        <v>16</v>
      </c>
      <c r="C8" s="6">
        <f>COUNTIF(Resp[09],B8)</f>
        <v>0</v>
      </c>
      <c r="D8" s="6">
        <f t="shared" si="0"/>
        <v>0</v>
      </c>
      <c r="E8" s="16">
        <f t="shared" si="1"/>
        <v>0</v>
      </c>
      <c r="G8" s="6"/>
      <c r="H8" s="6"/>
    </row>
    <row r="9" spans="1:12" x14ac:dyDescent="0.25">
      <c r="B9" s="5" t="s">
        <v>17</v>
      </c>
      <c r="C9" s="6">
        <f>COUNTIF(Resp[09],B9)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COUNTIF(Resp[09],B10)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COUNTIF(Resp[09],B11)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COUNTIF(Resp[09],B12)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3</v>
      </c>
      <c r="D6" s="6">
        <f>ROUND($C6/C$13*100,2)</f>
        <v>60</v>
      </c>
      <c r="E6" s="16">
        <f t="shared" ref="E6:E11" si="0"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COUNTIF(Resp[10],B7)</f>
        <v>2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COUNTIF(Resp[10],B8)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7" t="s">
        <v>20</v>
      </c>
      <c r="C12" s="58">
        <f>COUNTIF(Resp[10],B12)</f>
        <v>0</v>
      </c>
      <c r="D12" s="12">
        <f t="shared" si="1"/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1</v>
      </c>
      <c r="D6" s="6">
        <f>ROUND($C6/C$13*100,2)</f>
        <v>20</v>
      </c>
      <c r="E6" s="16">
        <f t="shared" ref="E6:E12" si="0">ROUND($C6/SUM($C$6:$C$12)*100,3)</f>
        <v>20</v>
      </c>
      <c r="G6" s="6"/>
      <c r="H6" s="6"/>
    </row>
    <row r="7" spans="1:12" x14ac:dyDescent="0.25">
      <c r="B7" s="5" t="s">
        <v>14</v>
      </c>
      <c r="C7" s="6">
        <f>COUNTIF(Resp[11],B7)</f>
        <v>3</v>
      </c>
      <c r="D7" s="6">
        <f t="shared" ref="D7:D12" si="1">ROUND($C7/C$13*100,2)</f>
        <v>60</v>
      </c>
      <c r="E7" s="16">
        <f t="shared" si="0"/>
        <v>60</v>
      </c>
      <c r="G7" s="6"/>
      <c r="H7" s="6"/>
    </row>
    <row r="8" spans="1:12" x14ac:dyDescent="0.25">
      <c r="B8" s="5" t="s">
        <v>16</v>
      </c>
      <c r="C8" s="6">
        <f>COUNTIF(Resp[11],B8)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COUNTIF(Resp[11],B9)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COUNTIF(Resp[12],B7)</f>
        <v>3</v>
      </c>
      <c r="D7" s="6">
        <f t="shared" ref="D7:D12" si="1">ROUND($C7/C$13*100,2)</f>
        <v>60</v>
      </c>
      <c r="E7" s="16">
        <f t="shared" si="0"/>
        <v>60</v>
      </c>
      <c r="G7" s="6"/>
      <c r="H7" s="6"/>
    </row>
    <row r="8" spans="1:12" x14ac:dyDescent="0.25">
      <c r="B8" s="5" t="s">
        <v>16</v>
      </c>
      <c r="C8" s="6">
        <f>COUNTIF(Resp[12],B8)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COUNTIF(Resp[12],B9)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COUNTIF(Resp[12],B12)</f>
        <v>1</v>
      </c>
      <c r="D12" s="12">
        <f t="shared" si="1"/>
        <v>20</v>
      </c>
      <c r="E12" s="23">
        <f t="shared" si="0"/>
        <v>20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60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20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2</v>
      </c>
      <c r="D6" s="6">
        <f>ROUND($C6/C$13*100,2)</f>
        <v>40</v>
      </c>
      <c r="E6" s="16">
        <f t="shared" ref="E6:E11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COUNTIF(Resp[13],B7)</f>
        <v>2</v>
      </c>
      <c r="D7" s="6">
        <f t="shared" ref="D7:D11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COUNTIF(Resp[13],B8)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COUNTIF(Resp[13],B9)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COUNTIF(Resp[13],B12)</f>
        <v>0</v>
      </c>
      <c r="D12" s="12">
        <f>ROUND($C12/C$13*100,2)</f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3</v>
      </c>
      <c r="D6" s="6">
        <f>ROUND($C6/C$13*100,2)</f>
        <v>60</v>
      </c>
      <c r="E6" s="16">
        <f t="shared" ref="E6:E12" si="0"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COUNTIF(Resp[14],B7)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COUNTIF(Resp[14],B8)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COUNTIF(Resp[14],B9)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3</v>
      </c>
      <c r="D6" s="6">
        <f>ROUND($C6/C$13*100,2)</f>
        <v>60</v>
      </c>
      <c r="E6" s="16">
        <f t="shared" ref="E6:E12" si="0"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COUNTIF(Resp[15],B7)</f>
        <v>2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COUNTIF(Resp[15],B8)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2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COUNTIF(Resp[16],B7)</f>
        <v>2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COUNTIF(Resp[16],B8)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COUNTIF(Resp[16],B9)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1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2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COUNTIF(Resp[17],B7)</f>
        <v>3</v>
      </c>
      <c r="D7" s="6">
        <f t="shared" ref="D7:D12" si="1">ROUND($C7/C$13*100,2)</f>
        <v>60</v>
      </c>
      <c r="E7" s="16">
        <f t="shared" si="0"/>
        <v>60</v>
      </c>
      <c r="G7" s="6"/>
      <c r="H7" s="6"/>
    </row>
    <row r="8" spans="1:12" x14ac:dyDescent="0.25">
      <c r="B8" s="5" t="s">
        <v>16</v>
      </c>
      <c r="C8" s="6">
        <f>COUNTIF(Resp[17],B8)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2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COUNTIF(Resp[18],B7)</f>
        <v>3</v>
      </c>
      <c r="D7" s="6">
        <f t="shared" ref="D7:D12" si="1">ROUND($C7/C$13*100,2)</f>
        <v>60</v>
      </c>
      <c r="E7" s="16">
        <f t="shared" si="0"/>
        <v>60</v>
      </c>
      <c r="G7" s="6"/>
      <c r="H7" s="6"/>
    </row>
    <row r="8" spans="1:12" x14ac:dyDescent="0.25">
      <c r="B8" s="5" t="s">
        <v>16</v>
      </c>
      <c r="C8" s="6">
        <f>COUNTIF(Resp[18],B8)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2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COUNTIF(Resp[19],B7)</f>
        <v>3</v>
      </c>
      <c r="D7" s="6">
        <f t="shared" ref="D7:D12" si="1">ROUND($C7/C$13*100,2)</f>
        <v>60</v>
      </c>
      <c r="E7" s="16">
        <f t="shared" si="0"/>
        <v>60</v>
      </c>
      <c r="G7" s="6"/>
      <c r="H7" s="6"/>
    </row>
    <row r="8" spans="1:12" x14ac:dyDescent="0.25">
      <c r="B8" s="5" t="s">
        <v>16</v>
      </c>
      <c r="C8" s="6">
        <f>COUNTIF(Resp[19],B8)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2</v>
      </c>
      <c r="D6" s="5">
        <f>ROUND($C6/C$8*100,2)</f>
        <v>40</v>
      </c>
      <c r="E6" s="16">
        <f>ROUND($C6/SUM($C$6:$C$7)*100,3)</f>
        <v>40</v>
      </c>
    </row>
    <row r="7" spans="1:5" x14ac:dyDescent="0.25">
      <c r="B7" s="5" t="s">
        <v>15</v>
      </c>
      <c r="C7" s="6">
        <f>COUNTIF(Resp[20],B7)</f>
        <v>3</v>
      </c>
      <c r="D7" s="5">
        <f>ROUND($C7/C$8*100,2)</f>
        <v>60</v>
      </c>
      <c r="E7" s="16">
        <f>ROUND($C7/SUM($C$6:$C$7)*100,3)</f>
        <v>60</v>
      </c>
    </row>
    <row r="8" spans="1:5" x14ac:dyDescent="0.25">
      <c r="B8" s="13" t="s">
        <v>228</v>
      </c>
      <c r="C8" s="13">
        <f>SUM(C6:C7)</f>
        <v>5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COUNTIF(Resp[21],B7)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COUNTIF(Resp[21],B8)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COUNTIF(Resp[22],B7)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COUNTIF(Resp[22],B8)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COUNTIF(Resp[23],B7)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COUNTIF(Resp[23],B8)</f>
        <v>2</v>
      </c>
      <c r="D8" s="6">
        <f t="shared" si="1"/>
        <v>100</v>
      </c>
      <c r="E8" s="16">
        <f t="shared" si="0"/>
        <v>100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100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COUNTIF(Resp[24],B7)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COUNTIF(Resp[24],B8)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COUNTIF(Resp[25],B7)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COUNTIF(Resp[25],B8)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COUNTIF(Resp[26],B7)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COUNTIF(Resp[26],B8)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COUNTIF(Resp[27],B7)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COUNTIF(Resp[27],B8)</f>
        <v>2</v>
      </c>
      <c r="D8" s="6">
        <f t="shared" si="1"/>
        <v>100</v>
      </c>
      <c r="E8" s="16">
        <f t="shared" si="0"/>
        <v>100</v>
      </c>
      <c r="G8" s="6"/>
      <c r="H8" s="6"/>
    </row>
    <row r="9" spans="1:12" x14ac:dyDescent="0.25">
      <c r="B9" s="5" t="s">
        <v>17</v>
      </c>
      <c r="C9" s="6">
        <f>COUNTIF(Resp[27],B9)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100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COUNTIF(Resp[28],B7)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COUNTIF(Resp[28],B8)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COUNTIF(Resp[29],B7)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COUNTIF(Resp[29],B8)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0</v>
      </c>
      <c r="D6" s="6">
        <f t="shared" ref="D6:D12" si="0">ROUND($C6/C$13*100,2)</f>
        <v>0</v>
      </c>
      <c r="E6" s="16">
        <f t="shared" ref="E6:E12" si="1">ROUND($C6/SUM($C$7:$C$12)*100,3)</f>
        <v>0</v>
      </c>
      <c r="G6" s="18"/>
      <c r="H6" s="18"/>
    </row>
    <row r="7" spans="1:12" x14ac:dyDescent="0.25">
      <c r="B7" s="5" t="s">
        <v>14</v>
      </c>
      <c r="C7" s="6">
        <f>COUNTIF(Resp[30],B7)</f>
        <v>1</v>
      </c>
      <c r="D7" s="6">
        <f t="shared" si="0"/>
        <v>50</v>
      </c>
      <c r="E7" s="16">
        <f t="shared" si="1"/>
        <v>50</v>
      </c>
      <c r="G7" s="6"/>
      <c r="H7" s="6"/>
    </row>
    <row r="8" spans="1:12" x14ac:dyDescent="0.25">
      <c r="B8" s="5" t="s">
        <v>16</v>
      </c>
      <c r="C8" s="6">
        <f>COUNTIF(Resp[30],B8)</f>
        <v>1</v>
      </c>
      <c r="D8" s="6">
        <f t="shared" si="0"/>
        <v>50</v>
      </c>
      <c r="E8" s="16">
        <f t="shared" si="1"/>
        <v>50</v>
      </c>
      <c r="G8" s="6"/>
      <c r="H8" s="6"/>
    </row>
    <row r="9" spans="1:12" x14ac:dyDescent="0.25">
      <c r="B9" s="5" t="s">
        <v>17</v>
      </c>
      <c r="C9" s="6">
        <f>COUNTIF(Resp[30],B9)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COUNTIF(Resp[30],B10)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SUM(D7:D12)</f>
        <v>100</v>
      </c>
      <c r="E13" s="14">
        <f>SUM(E7:E12)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COUNTIF(Resp[31],B7)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COUNTIF(Resp[31],B8)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COUNTIF(Resp[31],B9)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COUNTIF(Resp[32],B7)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COUNTIF(Resp[32],B8)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COUNTIF(Resp[32],B9)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COUNTIF(Resp[33],B7)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COUNTIF(Resp[33],B8)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COUNTIF(Resp[33],B9)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COUNTIF(Resp[34],B7)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COUNTIF(Resp[34],B8)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COUNTIF(Resp[34],B9)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2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COUNTIF(Resp[35],B7)</f>
        <v>3</v>
      </c>
      <c r="D7" s="6">
        <f t="shared" ref="D7:D12" si="1">ROUND($C7/C$13*100,2)</f>
        <v>60</v>
      </c>
      <c r="E7" s="16">
        <f t="shared" si="0"/>
        <v>60</v>
      </c>
      <c r="G7" s="6"/>
      <c r="H7" s="6"/>
    </row>
    <row r="8" spans="1:12" x14ac:dyDescent="0.25">
      <c r="B8" s="5" t="s">
        <v>16</v>
      </c>
      <c r="C8" s="6">
        <f>COUNTIF(Resp[35],B8)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4</v>
      </c>
      <c r="D6" s="6">
        <f>ROUND($C6/C$13*100,2)</f>
        <v>80</v>
      </c>
      <c r="E6" s="16">
        <f t="shared" ref="E6:E12" si="0">ROUND($C6/SUM($C$6:$C$12)*100,3)</f>
        <v>80</v>
      </c>
      <c r="G6" s="6"/>
      <c r="H6" s="6"/>
    </row>
    <row r="7" spans="1:12" x14ac:dyDescent="0.25">
      <c r="B7" s="5" t="s">
        <v>14</v>
      </c>
      <c r="C7" s="6">
        <f>COUNTIF(Resp[36],B7)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COUNTIF(Resp[36],B8)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2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COUNTIF(Resp[37],B7)</f>
        <v>3</v>
      </c>
      <c r="D7" s="6">
        <f t="shared" ref="D7:D12" si="1">ROUND($C7/C$13*100,2)</f>
        <v>60</v>
      </c>
      <c r="E7" s="16">
        <f t="shared" si="0"/>
        <v>60</v>
      </c>
      <c r="G7" s="6"/>
      <c r="H7" s="6"/>
    </row>
    <row r="8" spans="1:12" x14ac:dyDescent="0.25">
      <c r="B8" s="5" t="s">
        <v>16</v>
      </c>
      <c r="C8" s="6">
        <f>COUNTIF(Resp[37],B8)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2</v>
      </c>
      <c r="D6" s="6">
        <f>ROUND($C6/C$13*100,2)</f>
        <v>40</v>
      </c>
      <c r="E6" s="16">
        <f t="shared" ref="E6:E12" si="0">ROUND($C6/SUM($C$6:$C$12)*100,3)</f>
        <v>40</v>
      </c>
    </row>
    <row r="7" spans="1:12" x14ac:dyDescent="0.25">
      <c r="B7" s="5" t="s">
        <v>14</v>
      </c>
      <c r="C7" s="6">
        <f>COUNTIF(Resp[38],B7)</f>
        <v>3</v>
      </c>
      <c r="D7" s="6">
        <f t="shared" ref="D7:D12" si="1">ROUND($C7/C$13*100,2)</f>
        <v>60</v>
      </c>
      <c r="E7" s="16">
        <f t="shared" si="0"/>
        <v>60</v>
      </c>
      <c r="G7" s="6"/>
      <c r="H7" s="6"/>
    </row>
    <row r="8" spans="1:12" x14ac:dyDescent="0.25">
      <c r="B8" s="5" t="s">
        <v>16</v>
      </c>
      <c r="C8" s="6">
        <f>COUNTIF(Resp[38],B8)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5</v>
      </c>
      <c r="E20" s="34">
        <f>ROUND(D20/SUM(D20:D23)*100,3)</f>
        <v>100</v>
      </c>
    </row>
    <row r="21" spans="2:5" x14ac:dyDescent="0.25">
      <c r="B21" s="31" t="s">
        <v>26</v>
      </c>
      <c r="C21" s="5" t="s">
        <v>16</v>
      </c>
      <c r="D21" s="5">
        <f>C8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SUM(C11:C12)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5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COUNTIF(Resp[39],B7)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COUNTIF(Resp[39],B8)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3</v>
      </c>
      <c r="D6" s="6">
        <f>ROUND($C6/C$13*100,2)</f>
        <v>60</v>
      </c>
      <c r="E6" s="16">
        <f t="shared" ref="E6:E12" si="0"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COUNTIF(Resp[40],B7)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COUNTIF(Resp[40],B8)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COUNTIF(Resp[40],B9)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4</v>
      </c>
      <c r="D6" s="6">
        <f>ROUND($C6/C$13*100,2)</f>
        <v>80</v>
      </c>
      <c r="E6" s="16">
        <f t="shared" ref="E6:E12" si="0">ROUND($C6/SUM($C$6:$C$12)*100,3)</f>
        <v>80</v>
      </c>
      <c r="G6" s="6"/>
      <c r="H6" s="6"/>
    </row>
    <row r="7" spans="1:12" x14ac:dyDescent="0.25">
      <c r="B7" s="5" t="s">
        <v>14</v>
      </c>
      <c r="C7" s="6">
        <f>COUNTIF(Resp[41],B7)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COUNTIF(Resp[41],B8)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COUNTIF(Resp[41],B9)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2</v>
      </c>
      <c r="D6" s="6">
        <f>ROUND($C6/C$13*100,2)</f>
        <v>40</v>
      </c>
      <c r="E6" s="16">
        <f t="shared" ref="E6:E12" si="0">ROUND($C6/SUM($C$6:$C$12)*100,3)</f>
        <v>40</v>
      </c>
    </row>
    <row r="7" spans="1:12" x14ac:dyDescent="0.25">
      <c r="B7" s="5" t="s">
        <v>14</v>
      </c>
      <c r="C7" s="6">
        <f>COUNTIF(Resp[42],B7)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COUNTIF(Resp[42],B8)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COUNTIF(Resp[42],B12)</f>
        <v>2</v>
      </c>
      <c r="D12" s="12">
        <f t="shared" si="1"/>
        <v>40</v>
      </c>
      <c r="E12" s="23">
        <f t="shared" si="0"/>
        <v>40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3</v>
      </c>
      <c r="E20" s="34">
        <f>ROUND(D20/SUM(D20:D23)*100,3)</f>
        <v>60</v>
      </c>
    </row>
    <row r="21" spans="2:5" x14ac:dyDescent="0.25">
      <c r="B21" s="31" t="s">
        <v>26</v>
      </c>
      <c r="C21" s="5" t="s">
        <v>16</v>
      </c>
      <c r="D21" s="5">
        <f>C8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SUM(C11,C12)</f>
        <v>2</v>
      </c>
      <c r="E22" s="34">
        <f>ROUND(D22/SUM(D20:D23)*100,3)</f>
        <v>40</v>
      </c>
    </row>
    <row r="23" spans="2:5" x14ac:dyDescent="0.25">
      <c r="B23" s="33" t="s">
        <v>24</v>
      </c>
      <c r="C23" s="11" t="s">
        <v>236</v>
      </c>
      <c r="D23" s="11">
        <f>SUM(C9:C10)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2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COUNTIF(Resp[43],B7)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COUNTIF(Resp[43],B8)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COUNTIF(Resp[43],B12)</f>
        <v>2</v>
      </c>
      <c r="D12" s="12">
        <f t="shared" si="1"/>
        <v>40</v>
      </c>
      <c r="E12" s="23">
        <f t="shared" si="0"/>
        <v>40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60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40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1</v>
      </c>
      <c r="D6" s="6">
        <f>ROUND($C6/C$13*100,2)</f>
        <v>20</v>
      </c>
      <c r="E6" s="16">
        <f t="shared" ref="E6:E12" si="0">ROUND($C6/SUM($C$6:$C$12)*100,3)</f>
        <v>20</v>
      </c>
      <c r="G6" s="6"/>
      <c r="H6" s="6"/>
    </row>
    <row r="7" spans="1:12" x14ac:dyDescent="0.25">
      <c r="B7" s="5" t="s">
        <v>14</v>
      </c>
      <c r="C7" s="6">
        <f>COUNTIF(Resp[44],B7)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COUNTIF(Resp[44],B8)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COUNTIF(Resp[44],B9)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COUNTIF(Resp[44],B12)</f>
        <v>2</v>
      </c>
      <c r="D12" s="12">
        <f t="shared" si="1"/>
        <v>40</v>
      </c>
      <c r="E12" s="23">
        <f t="shared" si="0"/>
        <v>40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40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40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COUNTIF(Resp[45],B7)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COUNTIF(Resp[45],B8)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COUNTIF(Resp[45],B9)</f>
        <v>1</v>
      </c>
      <c r="D9" s="6">
        <f t="shared" si="1"/>
        <v>20</v>
      </c>
      <c r="E9" s="16">
        <f t="shared" si="0"/>
        <v>20</v>
      </c>
      <c r="G9" s="6"/>
      <c r="H9" s="6"/>
    </row>
    <row r="10" spans="1:12" x14ac:dyDescent="0.25">
      <c r="B10" s="5" t="s">
        <v>18</v>
      </c>
      <c r="C10" s="6">
        <f>COUNTIF(Resp[45],B10)</f>
        <v>1</v>
      </c>
      <c r="D10" s="6">
        <f t="shared" si="1"/>
        <v>20</v>
      </c>
      <c r="E10" s="16">
        <f t="shared" si="0"/>
        <v>20</v>
      </c>
      <c r="G10" s="6"/>
      <c r="H10" s="6"/>
    </row>
    <row r="11" spans="1:12" x14ac:dyDescent="0.25">
      <c r="B11" s="5" t="s">
        <v>19</v>
      </c>
      <c r="C11" s="6">
        <f>COUNTIF(Resp[45],B11)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COUNTIF(Resp[45],B12)</f>
        <v>2</v>
      </c>
      <c r="D12" s="12">
        <f t="shared" si="1"/>
        <v>40</v>
      </c>
      <c r="E12" s="23">
        <f t="shared" si="0"/>
        <v>40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20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40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40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1</v>
      </c>
      <c r="D6" s="6">
        <f>ROUND($C6/C$13*100,2)</f>
        <v>20</v>
      </c>
      <c r="E6" s="16">
        <f t="shared" ref="E6:E12" si="0">ROUND($C6/SUM($C$6:$C$12)*100,3)</f>
        <v>20</v>
      </c>
      <c r="G6" s="6"/>
      <c r="H6" s="6"/>
    </row>
    <row r="7" spans="1:12" x14ac:dyDescent="0.25">
      <c r="B7" s="5" t="s">
        <v>14</v>
      </c>
      <c r="C7" s="6">
        <f>COUNTIF(Resp[46],B7)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COUNTIF(Resp[46],B8)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COUNTIF(Resp[46],B9)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COUNTIF(Resp[46],B12)</f>
        <v>2</v>
      </c>
      <c r="D12" s="12">
        <f t="shared" si="1"/>
        <v>40</v>
      </c>
      <c r="E12" s="23">
        <f t="shared" si="0"/>
        <v>40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40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40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2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COUNTIF(Resp[47],B7)</f>
        <v>3</v>
      </c>
      <c r="D7" s="6">
        <f t="shared" ref="D7:D12" si="1">ROUND($C7/C$13*100,2)</f>
        <v>60</v>
      </c>
      <c r="E7" s="16">
        <f t="shared" si="0"/>
        <v>60</v>
      </c>
      <c r="G7" s="6"/>
      <c r="H7" s="6"/>
    </row>
    <row r="8" spans="1:12" x14ac:dyDescent="0.25">
      <c r="B8" s="5" t="s">
        <v>16</v>
      </c>
      <c r="C8" s="6">
        <f>COUNTIF(Resp[47],B8)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COUNTIF(Resp[48],B7)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COUNTIF(Resp[48],B8)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COUNTIF(Resp[48],B9)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COUNTIF(Resp[48],B10)</f>
        <v>1</v>
      </c>
      <c r="D10" s="6">
        <f t="shared" si="1"/>
        <v>20</v>
      </c>
      <c r="E10" s="16">
        <f t="shared" si="0"/>
        <v>20</v>
      </c>
      <c r="G10" s="6"/>
      <c r="H10" s="6"/>
    </row>
    <row r="11" spans="1:12" x14ac:dyDescent="0.25">
      <c r="B11" s="5" t="s">
        <v>19</v>
      </c>
      <c r="C11" s="6">
        <f>COUNTIF(Resp[48],B11)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COUNTIF(Resp[48],B12)</f>
        <v>2</v>
      </c>
      <c r="D12" s="12">
        <f t="shared" si="1"/>
        <v>40</v>
      </c>
      <c r="E12" s="23">
        <f t="shared" si="0"/>
        <v>40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20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40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20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COUNTIF(Resp[49],B7)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COUNTIF(Resp[49],B8)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COUNTIF(Resp[49],B9)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COUNTIF(Resp[49],B10)</f>
        <v>1</v>
      </c>
      <c r="D10" s="6">
        <f t="shared" si="1"/>
        <v>20</v>
      </c>
      <c r="E10" s="16">
        <f t="shared" si="0"/>
        <v>20</v>
      </c>
      <c r="G10" s="6"/>
      <c r="H10" s="6"/>
    </row>
    <row r="11" spans="1:12" x14ac:dyDescent="0.25">
      <c r="B11" s="5" t="s">
        <v>19</v>
      </c>
      <c r="C11" s="6">
        <f>COUNTIF(Resp[49],B11)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COUNTIF(Resp[49],B12)</f>
        <v>3</v>
      </c>
      <c r="D12" s="12">
        <f t="shared" si="1"/>
        <v>60</v>
      </c>
      <c r="E12" s="23">
        <f t="shared" si="0"/>
        <v>60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60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20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2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COUNTIF(Resp[50],B7)</f>
        <v>2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COUNTIF(Resp[50],B8)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COUNTIF(Resp[50],B9)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COUNTIF(Resp[51],B7)</f>
        <v>2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COUNTIF(Resp[51],B8)</f>
        <v>1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COUNTIF(Resp[51],B9)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COUNTIF(Resp[51],B10)</f>
        <v>1</v>
      </c>
      <c r="D10" s="6">
        <f t="shared" si="1"/>
        <v>20</v>
      </c>
      <c r="E10" s="16">
        <f t="shared" si="0"/>
        <v>20</v>
      </c>
      <c r="G10" s="6"/>
      <c r="H10" s="6"/>
    </row>
    <row r="11" spans="1:12" x14ac:dyDescent="0.25">
      <c r="B11" s="5" t="s">
        <v>19</v>
      </c>
      <c r="C11" s="6">
        <f>COUNTIF(Resp[51],B11)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COUNTIF(Resp[51],B12)</f>
        <v>1</v>
      </c>
      <c r="D12" s="12">
        <f t="shared" si="1"/>
        <v>20</v>
      </c>
      <c r="E12" s="23">
        <f t="shared" si="0"/>
        <v>20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40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20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20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COUNTIF(Resp[52],B7)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COUNTIF(Resp[52],B8)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COUNTIF(Resp[52],B10)</f>
        <v>1</v>
      </c>
      <c r="D10" s="6">
        <f t="shared" si="1"/>
        <v>20</v>
      </c>
      <c r="E10" s="16">
        <f t="shared" si="0"/>
        <v>20</v>
      </c>
      <c r="G10" s="6"/>
      <c r="H10" s="6"/>
    </row>
    <row r="11" spans="1:12" x14ac:dyDescent="0.25">
      <c r="B11" s="5" t="s">
        <v>19</v>
      </c>
      <c r="C11" s="6">
        <f>COUNTIF(Resp[52],B11)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COUNTIF(Resp[52],B12)</f>
        <v>3</v>
      </c>
      <c r="D12" s="12">
        <f t="shared" si="1"/>
        <v>60</v>
      </c>
      <c r="E12" s="23">
        <f t="shared" si="0"/>
        <v>60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20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60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20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3</v>
      </c>
      <c r="D6" s="6">
        <f>ROUND($C6/C$13*100,2)</f>
        <v>60</v>
      </c>
      <c r="E6" s="16">
        <f t="shared" ref="E6:E12" si="0"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COUNTIF(Resp[54],B7)</f>
        <v>2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COUNTIF(Resp[54],B8)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6">
        <f>COUNTIF(Resp[54],B12)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4</v>
      </c>
      <c r="D6" s="6">
        <f>ROUND($C6/C$13*100,2)</f>
        <v>80</v>
      </c>
      <c r="E6" s="16">
        <f t="shared" ref="E6:E12" si="0">ROUND($C6/SUM($C$6:$C$12)*100,3)</f>
        <v>80</v>
      </c>
      <c r="G6" s="6"/>
      <c r="H6" s="6"/>
    </row>
    <row r="7" spans="1:12" x14ac:dyDescent="0.25">
      <c r="B7" s="5" t="s">
        <v>14</v>
      </c>
      <c r="C7" s="6">
        <f>COUNTIF(Resp[55],B7)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COUNTIF(Resp[55],B8)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4</v>
      </c>
      <c r="D6" s="6">
        <f>ROUND($C6/C$13*100,2)</f>
        <v>80</v>
      </c>
      <c r="E6" s="16">
        <f t="shared" ref="E6:E12" si="0">ROUND($C6/SUM($C$6:$C$12)*100,3)</f>
        <v>80</v>
      </c>
      <c r="G6" s="6"/>
      <c r="H6" s="6"/>
    </row>
    <row r="7" spans="1:12" x14ac:dyDescent="0.25">
      <c r="B7" s="5" t="s">
        <v>14</v>
      </c>
      <c r="C7" s="6">
        <f>COUNTIF(Resp[56],B7)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COUNTIF(Resp[56],B8)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1</v>
      </c>
      <c r="D7" s="6">
        <f>ROUND($C7/C$14*100,2)</f>
        <v>20</v>
      </c>
      <c r="E7" s="16">
        <f t="shared" ref="E7:E13" si="0">ROUND($C7/SUM($C$7:$C$13)*100,3)</f>
        <v>20</v>
      </c>
      <c r="G7" s="6"/>
      <c r="H7" s="6"/>
    </row>
    <row r="8" spans="1:12" x14ac:dyDescent="0.25">
      <c r="B8" s="5" t="s">
        <v>14</v>
      </c>
      <c r="C8" s="6">
        <f>COUNTIF(Resp[57],B8)</f>
        <v>3</v>
      </c>
      <c r="D8" s="6">
        <f t="shared" ref="D8:D13" si="1">ROUND($C8/C$14*100,2)</f>
        <v>60</v>
      </c>
      <c r="E8" s="16">
        <f t="shared" si="0"/>
        <v>60</v>
      </c>
      <c r="G8" s="6"/>
      <c r="H8" s="6"/>
    </row>
    <row r="9" spans="1:12" x14ac:dyDescent="0.25">
      <c r="B9" s="5" t="s">
        <v>16</v>
      </c>
      <c r="C9" s="6">
        <f>COUNTIF(Resp[57],B9)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" t="s">
        <v>19</v>
      </c>
      <c r="C12" s="6">
        <f>COUNTIF(Resp[57],B12)</f>
        <v>0</v>
      </c>
      <c r="D12" s="6">
        <f t="shared" si="1"/>
        <v>0</v>
      </c>
      <c r="E12" s="16">
        <f t="shared" si="0"/>
        <v>0</v>
      </c>
      <c r="G12" s="6"/>
      <c r="H12" s="6"/>
    </row>
    <row r="13" spans="1:12" x14ac:dyDescent="0.25">
      <c r="B13" s="11" t="s">
        <v>20</v>
      </c>
      <c r="C13" s="12">
        <f>COUNTIF(Resp[57],B13)</f>
        <v>1</v>
      </c>
      <c r="D13" s="12">
        <f t="shared" si="1"/>
        <v>20</v>
      </c>
      <c r="E13" s="23">
        <f t="shared" si="0"/>
        <v>20</v>
      </c>
      <c r="G13" s="6"/>
      <c r="H13" s="6"/>
    </row>
    <row r="14" spans="1:12" x14ac:dyDescent="0.25">
      <c r="B14" s="5" t="s">
        <v>228</v>
      </c>
      <c r="C14" s="5">
        <f>SUM(C6:C13)</f>
        <v>5</v>
      </c>
      <c r="D14" s="14">
        <f>SUM(D6:D13)</f>
        <v>100</v>
      </c>
      <c r="E14" s="14">
        <f>SUM(E7:E13)</f>
        <v>100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4</v>
      </c>
      <c r="E20" s="34">
        <f>ROUND(D20/SUM(D20:D23)*100,3)</f>
        <v>80</v>
      </c>
    </row>
    <row r="21" spans="2:5" x14ac:dyDescent="0.25">
      <c r="B21" s="31" t="s">
        <v>26</v>
      </c>
      <c r="C21" s="5" t="s">
        <v>16</v>
      </c>
      <c r="D21" s="5">
        <f>C9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SUM(C12,C13)</f>
        <v>1</v>
      </c>
      <c r="E22" s="34">
        <f>ROUND(D22/SUM(D20:D23)*100,3)</f>
        <v>20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2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COUNTIF(Resp[58],B7)</f>
        <v>2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COUNTIF(Resp[58],B8)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COUNTIF(Resp[58],B12)</f>
        <v>1</v>
      </c>
      <c r="D12" s="12">
        <f t="shared" si="1"/>
        <v>20</v>
      </c>
      <c r="E12" s="23">
        <f t="shared" si="0"/>
        <v>20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20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3</v>
      </c>
      <c r="D6" s="6">
        <f>ROUND($C6/C$13*100,2)</f>
        <v>60</v>
      </c>
      <c r="E6" s="16">
        <f t="shared" ref="E6:E12" si="0"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COUNTIF(Resp[59],B7)</f>
        <v>2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COUNTIF(Resp[59],B8)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4</v>
      </c>
      <c r="D6" s="6">
        <f>ROUND($C6/C$13*100,2)</f>
        <v>80</v>
      </c>
      <c r="E6" s="16">
        <f t="shared" ref="E6:E12" si="0">ROUND($C6/SUM($C$6:$C$12)*100,3)</f>
        <v>80</v>
      </c>
      <c r="G6" s="6"/>
      <c r="H6" s="6"/>
    </row>
    <row r="7" spans="1:12" x14ac:dyDescent="0.25">
      <c r="B7" s="5" t="s">
        <v>14</v>
      </c>
      <c r="C7" s="6">
        <f>COUNTIF(Resp[60],B7)</f>
        <v>1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COUNTIF(Resp[60],B8)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COUNTIF(Resp[60],B9)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2022-03-02T16:21:48Z</dcterms:modified>
  <cp:category/>
  <cp:contentStatus/>
</cp:coreProperties>
</file>