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F8E51B2F-AFE6-4C5B-9F52-E4ACF59F23AD}" xr6:coauthVersionLast="47" xr6:coauthVersionMax="47" xr10:uidLastSave="{372BAB25-B94C-4269-A083-7AD9E8CFDF6B}"/>
  <bookViews>
    <workbookView xWindow="-120" yWindow="-120" windowWidth="20730" windowHeight="11160" tabRatio="984" activeTab="3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<sst xmlns="http://schemas.openxmlformats.org/spreadsheetml/2006/main" count="2117" uniqueCount="239">
  <si>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</si>
  <si>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</si>
  <si>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</si>
  <si>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</si>
  <si>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</si>
  <si>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</si>
  <si>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</si>
  <si>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</si>
  <si>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</si>
  <si>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</si>
  <si>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</si>
  <si>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</si>
  <si>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</si>
  <si>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</si>
  <si>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</si>
  <si>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</si>
  <si>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</si>
  <si>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</si>
  <si>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</si>
  <si>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</si>
  <si>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</si>
  <si>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</si>
  <si>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</si>
  <si>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</si>
  <si>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</si>
  <si>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</si>
  <si>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</si>
  <si>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</si>
  <si>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</si>
  <si>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</si>
  <si>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</si>
  <si>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</si>
  <si>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</si>
  <si>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</si>
  <si>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</si>
  <si>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</si>
  <si>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</si>
  <si>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</si>
  <si>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</si>
  <si>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</si>
  <si>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</si>
  <si>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</si>
  <si>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</si>
  <si>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</si>
  <si>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</si>
  <si>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</si>
  <si>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</si>
  <si>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</si>
  <si>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</si>
  <si>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</si>
  <si>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</si>
  <si>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</si>
  <si>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</si>
  <si>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</si>
  <si>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</si>
  <si>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</si>
  <si>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</si>
  <si>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</si>
  <si>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</si>
  <si>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</si>
  <si>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</si>
  <si>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</si>
  <si>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</si>
  <si>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</si>
  <si>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</si>
  <si>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</si>
  <si>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</si>
  <si>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</si>
  <si>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</si>
  <si>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</si>
  <si>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</si>
  <si>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</si>
  <si>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</si>
  <si>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</si>
  <si>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</si>
  <si>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</si>
  <si>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</si>
  <si>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</si>
  <si>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</si>
  <si>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</si>
  <si>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</si>
  <si>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</si>
  <si>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</si>
  <si>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</si>
  <si>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</si>
  <si>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</si>
  <si>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</si>
  <si>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</si>
  <si>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</si>
  <si>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</si>
  <si>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SAÚDE DA CRIANÇA E DO ADOLESCENTE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</si>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</sst>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37.5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9" totalsRowShown="0" headerRowDxfId="66" dataDxfId="65">
  <autoFilter ref="A1:BH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1" t="s">
        <v>23</v>
      </c>
      <c r="D25" s="71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1" t="s">
        <v>25</v>
      </c>
      <c r="D26" s="71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1" t="s">
        <v>16</v>
      </c>
      <c r="D27" s="71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1" t="s">
        <v>28</v>
      </c>
      <c r="D28" s="71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3</v>
      </c>
      <c r="D6" s="6">
        <f>ROUND($C6/C$13*100,2)</f>
        <v>37.5</v>
      </c>
      <c r="E6" s="16">
        <f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COUNTIF(Resp[08],B7)</f>
        <v>3</v>
      </c>
      <c r="D7" s="6">
        <f t="shared" ref="D7:D12" si="0">ROUND($C7/C$13*100,2)</f>
        <v>37.5</v>
      </c>
      <c r="E7" s="16">
        <f t="shared" ref="E7:E12" si="1">ROUND($C7/SUM($C$6:$C$12)*100,3)</f>
        <v>37.5</v>
      </c>
      <c r="G7" s="6"/>
      <c r="H7" s="6"/>
    </row>
    <row r="8" spans="1:12" x14ac:dyDescent="0.25">
      <c r="B8" s="5" t="s">
        <v>16</v>
      </c>
      <c r="C8" s="6">
        <f>COUNTIF(Resp[08],B8)</f>
        <v>1</v>
      </c>
      <c r="D8" s="6">
        <f t="shared" si="0"/>
        <v>12.5</v>
      </c>
      <c r="E8" s="16">
        <f t="shared" si="1"/>
        <v>12.5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1</v>
      </c>
      <c r="D10" s="6">
        <f t="shared" si="0"/>
        <v>12.5</v>
      </c>
      <c r="E10" s="16">
        <f t="shared" si="1"/>
        <v>12.5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2</v>
      </c>
      <c r="D6" s="6">
        <f>ROUND($C6/C$13*100,2)</f>
        <v>25</v>
      </c>
      <c r="E6" s="16">
        <f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COUNTIF(Resp[09],B7)</f>
        <v>6</v>
      </c>
      <c r="D7" s="6">
        <f t="shared" ref="D7:D12" si="0">ROUND($C7/C$13*100,2)</f>
        <v>75</v>
      </c>
      <c r="E7" s="16">
        <f t="shared" ref="E7:E12" si="1">ROUND($C7/SUM($C$6:$C$12)*100,3)</f>
        <v>75</v>
      </c>
      <c r="G7" s="6"/>
      <c r="H7" s="6"/>
    </row>
    <row r="8" spans="1:12" x14ac:dyDescent="0.25">
      <c r="B8" s="5" t="s">
        <v>16</v>
      </c>
      <c r="C8" s="6">
        <f>COUNTIF(Resp[09],B8)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2</v>
      </c>
      <c r="D6" s="6">
        <f>ROUND($C6/C$13*100,2)</f>
        <v>25</v>
      </c>
      <c r="E6" s="16">
        <f t="shared" ref="E6:E11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COUNTIF(Resp[10],B7)</f>
        <v>6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COUNTIF(Resp[10],B8)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COUNTIF(Resp[11],B7)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COUNTIF(Resp[11],B8)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COUNTIF(Resp[12],B7)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COUNTIF(Resp[12],B8)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COUNTIF(Resp[12],B9)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COUNTIF(Resp[12],B10)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COUNTIF(Resp[12],B11)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3</v>
      </c>
      <c r="D6" s="6">
        <f>ROUND($C6/C$13*100,2)</f>
        <v>37.5</v>
      </c>
      <c r="E6" s="16">
        <f t="shared" ref="E6:E11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COUNTIF(Resp[13],B7)</f>
        <v>4</v>
      </c>
      <c r="D7" s="6">
        <f t="shared" ref="D7:D11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COUNTIF(Resp[13],B8)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COUNTIF(Resp[14],B7)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COUNTIF(Resp[14],B8)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COUNTIF(Resp[14],B9)</f>
        <v>2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COUNTIF(Resp[15],B7)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COUNTIF(Resp[15],B8)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COUNTIF(Resp[16],B7)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COUNTIF(Resp[16],B9)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87.5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COUNTIF(Resp[17],B7)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2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1"/>
  <sheetViews>
    <sheetView zoomScale="90" zoomScaleNormal="90" workbookViewId="0">
      <selection activeCell="A10" sqref="A10:A11"/>
    </sheetView>
  </sheetViews>
  <sheetFormatPr defaultColWidth="27.28515625" defaultRowHeight="32.25" customHeight="1" x14ac:dyDescent="0.25"/>
  <cols>
    <col min="1" max="1" width="46.42578125" style="69" customWidth="1"/>
    <col min="2" max="16384" width="27.28515625" style="69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9" t="s">
        <v>90</v>
      </c>
      <c r="B2" s="69" t="s">
        <v>89</v>
      </c>
      <c r="C2" s="69" t="s">
        <v>13</v>
      </c>
      <c r="D2" s="69" t="s">
        <v>15</v>
      </c>
      <c r="E2" s="69" t="s">
        <v>15</v>
      </c>
      <c r="F2" s="69" t="s">
        <v>15</v>
      </c>
      <c r="G2" s="69" t="s">
        <v>18</v>
      </c>
      <c r="H2" s="69" t="s">
        <v>16</v>
      </c>
      <c r="I2" s="69" t="s">
        <v>14</v>
      </c>
      <c r="J2" s="69" t="s">
        <v>14</v>
      </c>
      <c r="K2" s="69" t="s">
        <v>14</v>
      </c>
      <c r="L2" s="69" t="s">
        <v>14</v>
      </c>
      <c r="M2" s="69" t="s">
        <v>18</v>
      </c>
      <c r="N2" s="69" t="s">
        <v>14</v>
      </c>
      <c r="O2" s="69" t="s">
        <v>14</v>
      </c>
      <c r="P2" s="69" t="s">
        <v>14</v>
      </c>
      <c r="Q2" s="69" t="s">
        <v>14</v>
      </c>
      <c r="R2" s="69" t="s">
        <v>14</v>
      </c>
      <c r="S2" s="69" t="s">
        <v>16</v>
      </c>
      <c r="T2" s="69" t="s">
        <v>14</v>
      </c>
      <c r="U2" s="69" t="s">
        <v>15</v>
      </c>
      <c r="AJ2" s="69" t="s">
        <v>14</v>
      </c>
      <c r="AK2" s="69" t="s">
        <v>12</v>
      </c>
      <c r="AL2" s="69" t="s">
        <v>12</v>
      </c>
      <c r="AM2" s="69" t="s">
        <v>12</v>
      </c>
      <c r="AN2" s="69" t="s">
        <v>17</v>
      </c>
      <c r="AO2" s="69" t="s">
        <v>14</v>
      </c>
      <c r="AP2" s="69" t="s">
        <v>16</v>
      </c>
      <c r="AQ2" s="69" t="s">
        <v>16</v>
      </c>
      <c r="AR2" s="69" t="s">
        <v>16</v>
      </c>
      <c r="AS2" s="69" t="s">
        <v>17</v>
      </c>
      <c r="AT2" s="69" t="s">
        <v>16</v>
      </c>
      <c r="AU2" s="69" t="s">
        <v>16</v>
      </c>
      <c r="AV2" s="69" t="s">
        <v>16</v>
      </c>
      <c r="AW2" s="69" t="s">
        <v>17</v>
      </c>
      <c r="AX2" s="69" t="s">
        <v>17</v>
      </c>
      <c r="AY2" s="69" t="s">
        <v>18</v>
      </c>
      <c r="AZ2" s="69" t="s">
        <v>18</v>
      </c>
      <c r="BA2" s="69" t="s">
        <v>18</v>
      </c>
      <c r="BB2" s="69" t="s">
        <v>19</v>
      </c>
      <c r="BC2" s="69" t="s">
        <v>19</v>
      </c>
      <c r="BD2" s="69" t="s">
        <v>19</v>
      </c>
      <c r="BE2" s="69" t="s">
        <v>19</v>
      </c>
      <c r="BF2" s="69" t="s">
        <v>14</v>
      </c>
      <c r="BG2" s="69" t="s">
        <v>12</v>
      </c>
      <c r="BH2" s="69" t="s">
        <v>12</v>
      </c>
    </row>
    <row r="3" spans="1:65" ht="24.75" customHeight="1" x14ac:dyDescent="0.25">
      <c r="A3" s="69" t="s">
        <v>90</v>
      </c>
      <c r="B3" s="69" t="s">
        <v>89</v>
      </c>
      <c r="C3" s="69" t="s">
        <v>15</v>
      </c>
      <c r="D3" s="69" t="s">
        <v>15</v>
      </c>
      <c r="E3" s="69" t="s">
        <v>15</v>
      </c>
      <c r="F3" s="69" t="s">
        <v>13</v>
      </c>
      <c r="G3" s="69" t="s">
        <v>14</v>
      </c>
      <c r="H3" s="69" t="s">
        <v>14</v>
      </c>
      <c r="I3" s="69" t="s">
        <v>12</v>
      </c>
      <c r="J3" s="69" t="s">
        <v>12</v>
      </c>
      <c r="K3" s="69" t="s">
        <v>12</v>
      </c>
      <c r="L3" s="69" t="s">
        <v>12</v>
      </c>
      <c r="M3" s="69" t="s">
        <v>12</v>
      </c>
      <c r="N3" s="69" t="s">
        <v>12</v>
      </c>
      <c r="O3" s="69" t="s">
        <v>12</v>
      </c>
      <c r="P3" s="69" t="s">
        <v>12</v>
      </c>
      <c r="Q3" s="69" t="s">
        <v>12</v>
      </c>
      <c r="R3" s="69" t="s">
        <v>12</v>
      </c>
      <c r="S3" s="69" t="s">
        <v>12</v>
      </c>
      <c r="T3" s="69" t="s">
        <v>14</v>
      </c>
      <c r="U3" s="69" t="s">
        <v>15</v>
      </c>
      <c r="AJ3" s="69" t="s">
        <v>12</v>
      </c>
      <c r="AK3" s="69" t="s">
        <v>12</v>
      </c>
      <c r="AL3" s="69" t="s">
        <v>12</v>
      </c>
      <c r="AM3" s="69" t="s">
        <v>12</v>
      </c>
      <c r="AN3" s="69" t="s">
        <v>14</v>
      </c>
      <c r="AO3" s="69" t="s">
        <v>12</v>
      </c>
      <c r="AP3" s="69" t="s">
        <v>14</v>
      </c>
      <c r="AQ3" s="69" t="s">
        <v>16</v>
      </c>
      <c r="AR3" s="69" t="s">
        <v>14</v>
      </c>
      <c r="AS3" s="69" t="s">
        <v>16</v>
      </c>
      <c r="AT3" s="69" t="s">
        <v>14</v>
      </c>
      <c r="AU3" s="69" t="s">
        <v>14</v>
      </c>
      <c r="AV3" s="69" t="s">
        <v>12</v>
      </c>
      <c r="AW3" s="69" t="s">
        <v>14</v>
      </c>
      <c r="AX3" s="69" t="s">
        <v>20</v>
      </c>
      <c r="AY3" s="69" t="s">
        <v>12</v>
      </c>
      <c r="AZ3" s="69" t="s">
        <v>12</v>
      </c>
      <c r="BA3" s="69" t="s">
        <v>20</v>
      </c>
      <c r="BB3" s="69" t="s">
        <v>14</v>
      </c>
      <c r="BC3" s="69" t="s">
        <v>14</v>
      </c>
      <c r="BD3" s="69" t="s">
        <v>14</v>
      </c>
      <c r="BE3" s="69" t="s">
        <v>12</v>
      </c>
      <c r="BF3" s="69" t="s">
        <v>12</v>
      </c>
      <c r="BG3" s="69" t="s">
        <v>12</v>
      </c>
      <c r="BH3" s="69" t="s">
        <v>12</v>
      </c>
    </row>
    <row r="4" spans="1:65" ht="24.75" customHeight="1" x14ac:dyDescent="0.25">
      <c r="A4" s="69" t="s">
        <v>90</v>
      </c>
      <c r="B4" s="69" t="s">
        <v>89</v>
      </c>
      <c r="C4" s="69" t="s">
        <v>15</v>
      </c>
      <c r="D4" s="69" t="s">
        <v>15</v>
      </c>
      <c r="E4" s="69" t="s">
        <v>15</v>
      </c>
      <c r="F4" s="69" t="s">
        <v>13</v>
      </c>
      <c r="G4" s="69" t="s">
        <v>14</v>
      </c>
      <c r="H4" s="69" t="s">
        <v>12</v>
      </c>
      <c r="I4" s="69" t="s">
        <v>12</v>
      </c>
      <c r="J4" s="69" t="s">
        <v>14</v>
      </c>
      <c r="K4" s="69" t="s">
        <v>14</v>
      </c>
      <c r="L4" s="69" t="s">
        <v>14</v>
      </c>
      <c r="M4" s="69" t="s">
        <v>16</v>
      </c>
      <c r="N4" s="69" t="s">
        <v>12</v>
      </c>
      <c r="O4" s="69" t="s">
        <v>12</v>
      </c>
      <c r="P4" s="69" t="s">
        <v>12</v>
      </c>
      <c r="Q4" s="69" t="s">
        <v>12</v>
      </c>
      <c r="R4" s="69" t="s">
        <v>12</v>
      </c>
      <c r="S4" s="69" t="s">
        <v>12</v>
      </c>
      <c r="T4" s="69" t="s">
        <v>12</v>
      </c>
      <c r="U4" s="69" t="s">
        <v>15</v>
      </c>
      <c r="AJ4" s="69" t="s">
        <v>12</v>
      </c>
      <c r="AK4" s="69" t="s">
        <v>14</v>
      </c>
      <c r="AL4" s="69" t="s">
        <v>14</v>
      </c>
      <c r="AM4" s="69" t="s">
        <v>14</v>
      </c>
      <c r="AN4" s="69" t="s">
        <v>14</v>
      </c>
      <c r="AO4" s="69" t="s">
        <v>14</v>
      </c>
      <c r="AP4" s="69" t="s">
        <v>14</v>
      </c>
      <c r="AQ4" s="69" t="s">
        <v>20</v>
      </c>
      <c r="AR4" s="69" t="s">
        <v>20</v>
      </c>
      <c r="AS4" s="69" t="s">
        <v>20</v>
      </c>
      <c r="AT4" s="69" t="s">
        <v>20</v>
      </c>
      <c r="AU4" s="69" t="s">
        <v>20</v>
      </c>
      <c r="AV4" s="69" t="s">
        <v>20</v>
      </c>
      <c r="AW4" s="69" t="s">
        <v>20</v>
      </c>
      <c r="AX4" s="69" t="s">
        <v>20</v>
      </c>
      <c r="AY4" s="69" t="s">
        <v>14</v>
      </c>
      <c r="AZ4" s="69" t="s">
        <v>20</v>
      </c>
      <c r="BA4" s="69" t="s">
        <v>20</v>
      </c>
      <c r="BB4" s="69" t="s">
        <v>14</v>
      </c>
      <c r="BC4" s="69" t="s">
        <v>12</v>
      </c>
      <c r="BD4" s="69" t="s">
        <v>14</v>
      </c>
      <c r="BE4" s="69" t="s">
        <v>14</v>
      </c>
      <c r="BF4" s="69" t="s">
        <v>20</v>
      </c>
      <c r="BG4" s="69" t="s">
        <v>14</v>
      </c>
      <c r="BH4" s="69" t="s">
        <v>14</v>
      </c>
    </row>
    <row r="5" spans="1:65" ht="24.75" customHeight="1" x14ac:dyDescent="0.25">
      <c r="A5" s="69" t="s">
        <v>90</v>
      </c>
      <c r="B5" s="69" t="s">
        <v>89</v>
      </c>
      <c r="C5" s="69" t="s">
        <v>13</v>
      </c>
      <c r="D5" s="69" t="s">
        <v>15</v>
      </c>
      <c r="E5" s="69" t="s">
        <v>15</v>
      </c>
      <c r="F5" s="69" t="s">
        <v>15</v>
      </c>
      <c r="G5" s="69" t="s">
        <v>14</v>
      </c>
      <c r="H5" s="69" t="s">
        <v>14</v>
      </c>
      <c r="I5" s="69" t="s">
        <v>14</v>
      </c>
      <c r="J5" s="69" t="s">
        <v>14</v>
      </c>
      <c r="K5" s="69" t="s">
        <v>14</v>
      </c>
      <c r="L5" s="69" t="s">
        <v>16</v>
      </c>
      <c r="M5" s="69" t="s">
        <v>16</v>
      </c>
      <c r="N5" s="69" t="s">
        <v>14</v>
      </c>
      <c r="O5" s="69" t="s">
        <v>17</v>
      </c>
      <c r="P5" s="69" t="s">
        <v>14</v>
      </c>
      <c r="Q5" s="69" t="s">
        <v>14</v>
      </c>
      <c r="R5" s="69" t="s">
        <v>17</v>
      </c>
      <c r="S5" s="69" t="s">
        <v>14</v>
      </c>
      <c r="T5" s="69" t="s">
        <v>14</v>
      </c>
      <c r="U5" s="69" t="s">
        <v>15</v>
      </c>
      <c r="AJ5" s="69" t="s">
        <v>14</v>
      </c>
      <c r="AK5" s="69" t="s">
        <v>14</v>
      </c>
      <c r="AL5" s="69" t="s">
        <v>16</v>
      </c>
      <c r="AM5" s="69" t="s">
        <v>14</v>
      </c>
      <c r="AN5" s="69" t="s">
        <v>14</v>
      </c>
      <c r="AO5" s="69" t="s">
        <v>14</v>
      </c>
      <c r="AP5" s="69" t="s">
        <v>14</v>
      </c>
      <c r="AQ5" s="69" t="s">
        <v>16</v>
      </c>
      <c r="AR5" s="69" t="s">
        <v>14</v>
      </c>
      <c r="AS5" s="69" t="s">
        <v>14</v>
      </c>
      <c r="AT5" s="69" t="s">
        <v>17</v>
      </c>
      <c r="AU5" s="69" t="s">
        <v>14</v>
      </c>
      <c r="AV5" s="69" t="s">
        <v>16</v>
      </c>
      <c r="AW5" s="69" t="s">
        <v>14</v>
      </c>
      <c r="AX5" s="69" t="s">
        <v>14</v>
      </c>
      <c r="AY5" s="69" t="s">
        <v>14</v>
      </c>
      <c r="AZ5" s="69" t="s">
        <v>14</v>
      </c>
      <c r="BA5" s="69" t="s">
        <v>14</v>
      </c>
      <c r="BB5" s="69" t="s">
        <v>14</v>
      </c>
      <c r="BC5" s="69" t="s">
        <v>12</v>
      </c>
      <c r="BD5" s="69" t="s">
        <v>12</v>
      </c>
      <c r="BE5" s="69" t="s">
        <v>14</v>
      </c>
      <c r="BF5" s="69" t="s">
        <v>14</v>
      </c>
      <c r="BG5" s="69" t="s">
        <v>14</v>
      </c>
      <c r="BH5" s="69" t="s">
        <v>14</v>
      </c>
    </row>
    <row r="6" spans="1:65" ht="24.75" customHeight="1" x14ac:dyDescent="0.25">
      <c r="A6" s="69" t="s">
        <v>90</v>
      </c>
      <c r="B6" s="69" t="s">
        <v>89</v>
      </c>
      <c r="C6" s="69" t="s">
        <v>13</v>
      </c>
      <c r="D6" s="69" t="s">
        <v>15</v>
      </c>
      <c r="E6" s="69" t="s">
        <v>15</v>
      </c>
      <c r="F6" s="69" t="s">
        <v>15</v>
      </c>
      <c r="G6" s="69" t="s">
        <v>17</v>
      </c>
      <c r="H6" s="69" t="s">
        <v>12</v>
      </c>
      <c r="I6" s="69" t="s">
        <v>16</v>
      </c>
      <c r="J6" s="69" t="s">
        <v>14</v>
      </c>
      <c r="K6" s="69" t="s">
        <v>14</v>
      </c>
      <c r="L6" s="69" t="s">
        <v>14</v>
      </c>
      <c r="M6" s="69" t="s">
        <v>14</v>
      </c>
      <c r="N6" s="69" t="s">
        <v>16</v>
      </c>
      <c r="O6" s="69" t="s">
        <v>17</v>
      </c>
      <c r="P6" s="69" t="s">
        <v>16</v>
      </c>
      <c r="Q6" s="69" t="s">
        <v>17</v>
      </c>
      <c r="R6" s="69" t="s">
        <v>17</v>
      </c>
      <c r="S6" s="69" t="s">
        <v>19</v>
      </c>
      <c r="T6" s="69" t="s">
        <v>19</v>
      </c>
      <c r="U6" s="69" t="s">
        <v>15</v>
      </c>
      <c r="AJ6" s="69" t="s">
        <v>16</v>
      </c>
      <c r="AK6" s="69" t="s">
        <v>12</v>
      </c>
      <c r="AL6" s="69" t="s">
        <v>14</v>
      </c>
      <c r="AM6" s="69" t="s">
        <v>14</v>
      </c>
      <c r="AN6" s="69" t="s">
        <v>17</v>
      </c>
      <c r="AO6" s="69" t="s">
        <v>14</v>
      </c>
      <c r="AP6" s="69" t="s">
        <v>18</v>
      </c>
      <c r="AQ6" s="69" t="s">
        <v>18</v>
      </c>
      <c r="AR6" s="69" t="s">
        <v>19</v>
      </c>
      <c r="AS6" s="69" t="s">
        <v>18</v>
      </c>
      <c r="AT6" s="69" t="s">
        <v>19</v>
      </c>
      <c r="AU6" s="69" t="s">
        <v>18</v>
      </c>
      <c r="AV6" s="69" t="s">
        <v>16</v>
      </c>
      <c r="AW6" s="69" t="s">
        <v>20</v>
      </c>
      <c r="AX6" s="69" t="s">
        <v>20</v>
      </c>
      <c r="AY6" s="69" t="s">
        <v>14</v>
      </c>
      <c r="AZ6" s="69" t="s">
        <v>20</v>
      </c>
      <c r="BA6" s="69" t="s">
        <v>20</v>
      </c>
      <c r="BB6" s="69" t="s">
        <v>18</v>
      </c>
      <c r="BC6" s="69" t="s">
        <v>18</v>
      </c>
      <c r="BD6" s="69" t="s">
        <v>18</v>
      </c>
      <c r="BE6" s="69" t="s">
        <v>18</v>
      </c>
      <c r="BF6" s="69" t="s">
        <v>14</v>
      </c>
      <c r="BG6" s="69" t="s">
        <v>14</v>
      </c>
      <c r="BH6" s="69" t="s">
        <v>12</v>
      </c>
    </row>
    <row r="7" spans="1:65" ht="24.75" customHeight="1" x14ac:dyDescent="0.25">
      <c r="A7" s="69" t="s">
        <v>90</v>
      </c>
      <c r="B7" s="69" t="s">
        <v>89</v>
      </c>
      <c r="C7" s="69" t="s">
        <v>15</v>
      </c>
      <c r="D7" s="69" t="s">
        <v>15</v>
      </c>
      <c r="E7" s="69" t="s">
        <v>15</v>
      </c>
      <c r="F7" s="69" t="s">
        <v>13</v>
      </c>
      <c r="G7" s="69" t="s">
        <v>14</v>
      </c>
      <c r="H7" s="69" t="s">
        <v>14</v>
      </c>
      <c r="I7" s="69" t="s">
        <v>14</v>
      </c>
      <c r="J7" s="69" t="s">
        <v>14</v>
      </c>
      <c r="K7" s="69" t="s">
        <v>14</v>
      </c>
      <c r="L7" s="69" t="s">
        <v>14</v>
      </c>
      <c r="M7" s="69" t="s">
        <v>14</v>
      </c>
      <c r="N7" s="69" t="s">
        <v>14</v>
      </c>
      <c r="O7" s="69" t="s">
        <v>14</v>
      </c>
      <c r="P7" s="69" t="s">
        <v>14</v>
      </c>
      <c r="Q7" s="69" t="s">
        <v>14</v>
      </c>
      <c r="R7" s="69" t="s">
        <v>14</v>
      </c>
      <c r="S7" s="69" t="s">
        <v>14</v>
      </c>
      <c r="T7" s="69" t="s">
        <v>19</v>
      </c>
      <c r="U7" s="69" t="s">
        <v>13</v>
      </c>
      <c r="V7" s="69" t="s">
        <v>14</v>
      </c>
      <c r="W7" s="69" t="s">
        <v>14</v>
      </c>
      <c r="X7" s="69" t="s">
        <v>14</v>
      </c>
      <c r="Y7" s="69" t="s">
        <v>14</v>
      </c>
      <c r="Z7" s="69" t="s">
        <v>14</v>
      </c>
      <c r="AA7" s="69" t="s">
        <v>14</v>
      </c>
      <c r="AB7" s="69" t="s">
        <v>14</v>
      </c>
      <c r="AC7" s="69" t="s">
        <v>14</v>
      </c>
      <c r="AD7" s="69" t="s">
        <v>14</v>
      </c>
      <c r="AE7" s="69" t="s">
        <v>14</v>
      </c>
      <c r="AF7" s="69" t="s">
        <v>14</v>
      </c>
      <c r="AG7" s="69" t="s">
        <v>14</v>
      </c>
      <c r="AH7" s="69" t="s">
        <v>14</v>
      </c>
      <c r="AI7" s="69" t="s">
        <v>14</v>
      </c>
      <c r="AJ7" s="69" t="s">
        <v>16</v>
      </c>
      <c r="AK7" s="69" t="s">
        <v>14</v>
      </c>
      <c r="AL7" s="69" t="s">
        <v>14</v>
      </c>
      <c r="AM7" s="69" t="s">
        <v>16</v>
      </c>
      <c r="AN7" s="69" t="s">
        <v>14</v>
      </c>
      <c r="AO7" s="69" t="s">
        <v>16</v>
      </c>
      <c r="AP7" s="69" t="s">
        <v>14</v>
      </c>
      <c r="AQ7" s="69" t="s">
        <v>14</v>
      </c>
      <c r="AR7" s="69" t="s">
        <v>14</v>
      </c>
      <c r="AS7" s="69" t="s">
        <v>14</v>
      </c>
      <c r="AT7" s="69" t="s">
        <v>14</v>
      </c>
      <c r="AU7" s="69" t="s">
        <v>14</v>
      </c>
      <c r="AV7" s="69" t="s">
        <v>14</v>
      </c>
      <c r="AW7" s="69" t="s">
        <v>16</v>
      </c>
      <c r="AX7" s="69" t="s">
        <v>17</v>
      </c>
      <c r="AY7" s="69" t="s">
        <v>14</v>
      </c>
      <c r="AZ7" s="69" t="s">
        <v>16</v>
      </c>
      <c r="BA7" s="69" t="s">
        <v>17</v>
      </c>
      <c r="BB7" s="69" t="s">
        <v>17</v>
      </c>
      <c r="BC7" s="69" t="s">
        <v>16</v>
      </c>
      <c r="BD7" s="69" t="s">
        <v>14</v>
      </c>
      <c r="BE7" s="69" t="s">
        <v>14</v>
      </c>
      <c r="BF7" s="69" t="s">
        <v>14</v>
      </c>
      <c r="BG7" s="69" t="s">
        <v>14</v>
      </c>
      <c r="BH7" s="69" t="s">
        <v>14</v>
      </c>
    </row>
    <row r="8" spans="1:65" ht="24.75" customHeight="1" x14ac:dyDescent="0.25">
      <c r="A8" s="69" t="s">
        <v>90</v>
      </c>
      <c r="B8" s="69" t="s">
        <v>89</v>
      </c>
      <c r="C8" s="69" t="s">
        <v>15</v>
      </c>
      <c r="D8" s="69" t="s">
        <v>15</v>
      </c>
      <c r="E8" s="69" t="s">
        <v>15</v>
      </c>
      <c r="F8" s="69" t="s">
        <v>13</v>
      </c>
      <c r="G8" s="69" t="s">
        <v>18</v>
      </c>
      <c r="H8" s="69" t="s">
        <v>18</v>
      </c>
      <c r="I8" s="69" t="s">
        <v>18</v>
      </c>
      <c r="J8" s="69" t="s">
        <v>14</v>
      </c>
      <c r="K8" s="69" t="s">
        <v>14</v>
      </c>
      <c r="L8" s="69" t="s">
        <v>16</v>
      </c>
      <c r="M8" s="69" t="s">
        <v>17</v>
      </c>
      <c r="N8" s="69" t="s">
        <v>14</v>
      </c>
      <c r="O8" s="69" t="s">
        <v>14</v>
      </c>
      <c r="P8" s="69" t="s">
        <v>14</v>
      </c>
      <c r="Q8" s="69" t="s">
        <v>14</v>
      </c>
      <c r="R8" s="69" t="s">
        <v>14</v>
      </c>
      <c r="S8" s="69" t="s">
        <v>17</v>
      </c>
      <c r="T8" s="69" t="s">
        <v>20</v>
      </c>
      <c r="U8" s="69" t="s">
        <v>13</v>
      </c>
      <c r="V8" s="69" t="s">
        <v>16</v>
      </c>
      <c r="W8" s="69" t="s">
        <v>17</v>
      </c>
      <c r="X8" s="69" t="s">
        <v>18</v>
      </c>
      <c r="Y8" s="69" t="s">
        <v>16</v>
      </c>
      <c r="Z8" s="69" t="s">
        <v>16</v>
      </c>
      <c r="AA8" s="69" t="s">
        <v>16</v>
      </c>
      <c r="AB8" s="69" t="s">
        <v>17</v>
      </c>
      <c r="AC8" s="69" t="s">
        <v>18</v>
      </c>
      <c r="AD8" s="69" t="s">
        <v>14</v>
      </c>
      <c r="AE8" s="69" t="s">
        <v>14</v>
      </c>
      <c r="AF8" s="69" t="s">
        <v>14</v>
      </c>
      <c r="AG8" s="69" t="s">
        <v>16</v>
      </c>
      <c r="AH8" s="69" t="s">
        <v>16</v>
      </c>
      <c r="AI8" s="69" t="s">
        <v>16</v>
      </c>
      <c r="AJ8" s="69" t="s">
        <v>19</v>
      </c>
      <c r="AK8" s="69" t="s">
        <v>16</v>
      </c>
      <c r="AL8" s="69" t="s">
        <v>17</v>
      </c>
      <c r="AM8" s="69" t="s">
        <v>17</v>
      </c>
      <c r="AN8" s="69" t="s">
        <v>17</v>
      </c>
      <c r="AO8" s="69" t="s">
        <v>17</v>
      </c>
      <c r="AP8" s="69" t="s">
        <v>17</v>
      </c>
      <c r="AQ8" s="69" t="s">
        <v>19</v>
      </c>
      <c r="AR8" s="69" t="s">
        <v>19</v>
      </c>
      <c r="AS8" s="69" t="s">
        <v>19</v>
      </c>
      <c r="AT8" s="69" t="s">
        <v>19</v>
      </c>
      <c r="AU8" s="69" t="s">
        <v>19</v>
      </c>
      <c r="AV8" s="69" t="s">
        <v>17</v>
      </c>
      <c r="AW8" s="69" t="s">
        <v>17</v>
      </c>
      <c r="AX8" s="69" t="s">
        <v>17</v>
      </c>
      <c r="AY8" s="69" t="s">
        <v>18</v>
      </c>
      <c r="AZ8" s="69" t="s">
        <v>18</v>
      </c>
      <c r="BA8" s="69" t="s">
        <v>18</v>
      </c>
      <c r="BB8" s="69" t="s">
        <v>17</v>
      </c>
      <c r="BC8" s="69" t="s">
        <v>16</v>
      </c>
      <c r="BD8" s="69" t="s">
        <v>16</v>
      </c>
      <c r="BE8" s="69" t="s">
        <v>16</v>
      </c>
      <c r="BF8" s="69" t="s">
        <v>19</v>
      </c>
      <c r="BG8" s="69" t="s">
        <v>14</v>
      </c>
      <c r="BH8" s="69" t="s">
        <v>12</v>
      </c>
    </row>
    <row r="9" spans="1:65" ht="24.75" customHeight="1" x14ac:dyDescent="0.25">
      <c r="A9" s="69" t="s">
        <v>90</v>
      </c>
      <c r="B9" s="69" t="s">
        <v>89</v>
      </c>
      <c r="C9" s="69" t="s">
        <v>13</v>
      </c>
      <c r="D9" s="69" t="s">
        <v>15</v>
      </c>
      <c r="E9" s="69" t="s">
        <v>15</v>
      </c>
      <c r="F9" s="69" t="s">
        <v>15</v>
      </c>
      <c r="G9" s="69" t="s">
        <v>12</v>
      </c>
      <c r="H9" s="69" t="s">
        <v>12</v>
      </c>
      <c r="I9" s="69" t="s">
        <v>12</v>
      </c>
      <c r="J9" s="69" t="s">
        <v>12</v>
      </c>
      <c r="K9" s="69" t="s">
        <v>12</v>
      </c>
      <c r="L9" s="69" t="s">
        <v>12</v>
      </c>
      <c r="M9" s="69" t="s">
        <v>12</v>
      </c>
      <c r="N9" s="69" t="s">
        <v>12</v>
      </c>
      <c r="O9" s="69" t="s">
        <v>12</v>
      </c>
      <c r="P9" s="69" t="s">
        <v>12</v>
      </c>
      <c r="Q9" s="69" t="s">
        <v>12</v>
      </c>
      <c r="R9" s="69" t="s">
        <v>12</v>
      </c>
      <c r="S9" s="69" t="s">
        <v>12</v>
      </c>
      <c r="T9" s="69" t="s">
        <v>12</v>
      </c>
      <c r="U9" s="69" t="s">
        <v>13</v>
      </c>
      <c r="V9" s="69" t="s">
        <v>12</v>
      </c>
      <c r="W9" s="69" t="s">
        <v>12</v>
      </c>
      <c r="X9" s="69" t="s">
        <v>12</v>
      </c>
      <c r="Y9" s="69" t="s">
        <v>12</v>
      </c>
      <c r="Z9" s="69" t="s">
        <v>12</v>
      </c>
      <c r="AA9" s="69" t="s">
        <v>12</v>
      </c>
      <c r="AB9" s="69" t="s">
        <v>12</v>
      </c>
      <c r="AC9" s="69" t="s">
        <v>12</v>
      </c>
      <c r="AD9" s="69" t="s">
        <v>12</v>
      </c>
      <c r="AE9" s="69" t="s">
        <v>12</v>
      </c>
      <c r="AF9" s="69" t="s">
        <v>12</v>
      </c>
      <c r="AG9" s="69" t="s">
        <v>12</v>
      </c>
      <c r="AH9" s="69" t="s">
        <v>12</v>
      </c>
      <c r="AI9" s="69" t="s">
        <v>12</v>
      </c>
      <c r="AJ9" s="69" t="s">
        <v>16</v>
      </c>
      <c r="AK9" s="69" t="s">
        <v>16</v>
      </c>
      <c r="AL9" s="69" t="s">
        <v>14</v>
      </c>
      <c r="AM9" s="69" t="s">
        <v>18</v>
      </c>
      <c r="AN9" s="69" t="s">
        <v>14</v>
      </c>
      <c r="AO9" s="69" t="s">
        <v>12</v>
      </c>
      <c r="AP9" s="69" t="s">
        <v>16</v>
      </c>
      <c r="AQ9" s="69" t="s">
        <v>17</v>
      </c>
      <c r="AR9" s="69" t="s">
        <v>14</v>
      </c>
      <c r="AS9" s="69" t="s">
        <v>14</v>
      </c>
      <c r="AT9" s="69" t="s">
        <v>14</v>
      </c>
      <c r="AU9" s="69" t="s">
        <v>16</v>
      </c>
      <c r="AV9" s="69" t="s">
        <v>14</v>
      </c>
      <c r="AW9" s="69" t="s">
        <v>18</v>
      </c>
      <c r="AX9" s="69" t="s">
        <v>18</v>
      </c>
      <c r="AY9" s="69" t="s">
        <v>14</v>
      </c>
      <c r="AZ9" s="69" t="s">
        <v>18</v>
      </c>
      <c r="BA9" s="69" t="s">
        <v>18</v>
      </c>
      <c r="BB9" s="69" t="s">
        <v>12</v>
      </c>
      <c r="BC9" s="69" t="s">
        <v>12</v>
      </c>
      <c r="BD9" s="69" t="s">
        <v>12</v>
      </c>
      <c r="BE9" s="69" t="s">
        <v>19</v>
      </c>
      <c r="BF9" s="69" t="s">
        <v>14</v>
      </c>
      <c r="BG9" s="69" t="s">
        <v>14</v>
      </c>
      <c r="BH9" s="69" t="s">
        <v>12</v>
      </c>
    </row>
    <row r="11" spans="1:65" ht="32.25" customHeight="1" x14ac:dyDescent="0.25">
      <c r="B11" s="70"/>
    </row>
  </sheetData>
  <conditionalFormatting sqref="A2:A9">
    <cfRule type="uniqueValues" dxfId="0" priority="10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COUNTIF(Resp[18],B7)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COUNTIF(Resp[18],B8)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COUNTIF(Resp[18],B9)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COUNTIF(Resp[19],B7)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2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58">
        <f>COUNTIF(Resp[19],B12)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37.5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3</v>
      </c>
      <c r="D6" s="5">
        <f>ROUND($C6/C$8*100,2)</f>
        <v>37.5</v>
      </c>
      <c r="E6" s="16">
        <f>ROUND($C6/SUM($C$6:$C$7)*100,3)</f>
        <v>37.5</v>
      </c>
    </row>
    <row r="7" spans="1:5" x14ac:dyDescent="0.25">
      <c r="B7" s="5" t="s">
        <v>15</v>
      </c>
      <c r="C7" s="6">
        <f>COUNTIF(Resp[20],B7)</f>
        <v>5</v>
      </c>
      <c r="D7" s="5">
        <f>ROUND($C7/C$8*100,2)</f>
        <v>62.5</v>
      </c>
      <c r="E7" s="16">
        <f>ROUND($C7/SUM($C$6:$C$7)*100,3)</f>
        <v>62.5</v>
      </c>
    </row>
    <row r="8" spans="1:5" x14ac:dyDescent="0.25">
      <c r="B8" s="13" t="s">
        <v>228</v>
      </c>
      <c r="C8" s="13">
        <f>SUM(C6:C7)</f>
        <v>8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COUNTIF(Resp[21],B7)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COUNTIF(Resp[21],B8)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COUNTIF(Resp[22],B9)</f>
        <v>1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COUNTIF(Resp[23],B7)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1</v>
      </c>
      <c r="D10" s="6">
        <f t="shared" si="1"/>
        <v>33.33</v>
      </c>
      <c r="E10" s="16">
        <f t="shared" si="0"/>
        <v>33.332999999999998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COUNTIF(Resp[24],B7)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COUNTIF(Resp[24],B8)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COUNTIF(Resp[25],B7)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COUNTIF(Resp[25],B8)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COUNTIF(Resp[26],B7)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COUNTIF(Resp[27],B7)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COUNTIF(Resp[27],B9)</f>
        <v>1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47" workbookViewId="0">
      <selection activeCell="A59" sqref="A59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64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66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66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66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66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66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66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66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66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66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66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66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66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66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66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66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66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66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66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66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66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66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66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66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66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66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66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66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66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66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66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66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66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66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66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66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66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66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66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66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66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66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66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66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66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66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66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66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66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66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66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66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66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66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66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66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66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66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66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65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66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66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 A59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COUNTIF(Resp[28],B7)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1</v>
      </c>
      <c r="D10" s="6">
        <f t="shared" si="1"/>
        <v>33.33</v>
      </c>
      <c r="E10" s="16">
        <f t="shared" si="0"/>
        <v>33.332999999999998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COUNTIF(Resp[29],B7)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1</v>
      </c>
      <c r="D6" s="6">
        <f t="shared" ref="D6:D12" si="0">ROUND($C6/C$13*100,2)</f>
        <v>33.33</v>
      </c>
      <c r="E6" s="16">
        <f t="shared" ref="E6:E12" si="1">ROUND($C6/SUM($C$7:$C$12)*100,3)</f>
        <v>50</v>
      </c>
      <c r="G6" s="18"/>
      <c r="H6" s="18"/>
    </row>
    <row r="7" spans="1:12" x14ac:dyDescent="0.25">
      <c r="B7" s="5" t="s">
        <v>14</v>
      </c>
      <c r="C7" s="6">
        <f>COUNTIF(Resp[30],B7)</f>
        <v>2</v>
      </c>
      <c r="D7" s="6">
        <f t="shared" si="0"/>
        <v>66.67</v>
      </c>
      <c r="E7" s="16">
        <f t="shared" si="1"/>
        <v>100</v>
      </c>
      <c r="G7" s="6"/>
      <c r="H7" s="6"/>
    </row>
    <row r="8" spans="1:12" x14ac:dyDescent="0.25">
      <c r="B8" s="5" t="s">
        <v>16</v>
      </c>
      <c r="C8" s="6">
        <f>COUNTIF(Resp[30],B8)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SUM(D7:D12)</f>
        <v>66.67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COUNTIF(Resp[31],B7)</f>
        <v>2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COUNTIF(Resp[32],B7)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COUNTIF(Resp[32],B8)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COUNTIF(Resp[33],B7)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COUNTIF(Resp[33],B8)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1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COUNTIF(Resp[34],B7)</f>
        <v>1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COUNTIF(Resp[34],B8)</f>
        <v>1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3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COUNTIF(Resp[35],B7)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COUNTIF(Resp[35],B8)</f>
        <v>3</v>
      </c>
      <c r="D8" s="6">
        <f t="shared" si="1"/>
        <v>37.5</v>
      </c>
      <c r="E8" s="16">
        <f t="shared" si="0"/>
        <v>37.5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37.5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COUNTIF(Resp[36],B7)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COUNTIF(Resp[36],B8)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COUNTIF(Resp[37],B7)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COUNTIF(Resp[37],B8)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COUNTIF(Resp[37],B9)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tabSelected="1"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4</v>
      </c>
      <c r="D6" s="10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COUNTIF(Resp[01],B7)</f>
        <v>4</v>
      </c>
      <c r="D7" s="10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2</v>
      </c>
      <c r="D6" s="6">
        <f>ROUND($C6/C$13*100,2)</f>
        <v>25</v>
      </c>
      <c r="E6" s="16">
        <f t="shared" ref="E6:E12" si="0">ROUND($C6/SUM($C$6:$C$12)*100,3)</f>
        <v>25</v>
      </c>
    </row>
    <row r="7" spans="1:12" x14ac:dyDescent="0.25">
      <c r="B7" s="5" t="s">
        <v>14</v>
      </c>
      <c r="C7" s="6">
        <f>COUNTIF(Resp[38],B7)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COUNTIF(Resp[38],B8)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COUNTIF(Resp[38],B9)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COUNTIF(Resp[38],B10)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5</v>
      </c>
      <c r="E20" s="34">
        <f>ROUND(D20/SUM(D20:D23)*100,3)</f>
        <v>71.429000000000002</v>
      </c>
    </row>
    <row r="21" spans="2:5" x14ac:dyDescent="0.25">
      <c r="B21" s="31" t="s">
        <v>26</v>
      </c>
      <c r="C21" s="5" t="s">
        <v>16</v>
      </c>
      <c r="D21" s="5">
        <f>C8</f>
        <v>1</v>
      </c>
      <c r="E21" s="34">
        <f>ROUND(D21/SUM(D20:D23)*100,3)</f>
        <v>14.286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1</v>
      </c>
      <c r="E23" s="35">
        <f>ROUND(D23/SUM(D20:D23)*100,3)</f>
        <v>14.286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COUNTIF(Resp[39],B7)</f>
        <v>5</v>
      </c>
      <c r="D7" s="6">
        <f t="shared" ref="D7:D12" si="1">ROUND($C7/C$13*100,2)</f>
        <v>62.5</v>
      </c>
      <c r="E7" s="16">
        <f t="shared" si="0"/>
        <v>62.5</v>
      </c>
      <c r="G7" s="6"/>
      <c r="H7" s="6"/>
    </row>
    <row r="8" spans="1:12" x14ac:dyDescent="0.25">
      <c r="B8" s="5" t="s">
        <v>16</v>
      </c>
      <c r="C8" s="6">
        <f>COUNTIF(Resp[39],B8)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COUNTIF(Resp[39],B9)</f>
        <v>3</v>
      </c>
      <c r="D9" s="6">
        <f t="shared" si="1"/>
        <v>37.5</v>
      </c>
      <c r="E9" s="16">
        <f t="shared" si="0"/>
        <v>37.5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37.5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COUNTIF(Resp[40],B7)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COUNTIF(Resp[40],B9)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COUNTIF(Resp[41],B7)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COUNTIF(Resp[41],B8)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COUNTIF(Resp[41],B9)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COUNTIF(Resp[41],B10)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0</v>
      </c>
      <c r="D6" s="6">
        <f>ROUND($C6/C$13*100,2)</f>
        <v>0</v>
      </c>
      <c r="E6" s="16">
        <f t="shared" ref="E6:E12" si="0">ROUND($C6/SUM($C$6:$C$12)*100,3)</f>
        <v>0</v>
      </c>
    </row>
    <row r="7" spans="1:12" x14ac:dyDescent="0.25">
      <c r="B7" s="5" t="s">
        <v>14</v>
      </c>
      <c r="C7" s="6">
        <f>COUNTIF(Resp[42],B7)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COUNTIF(Resp[42],B8)</f>
        <v>3</v>
      </c>
      <c r="D8" s="6">
        <f t="shared" si="1"/>
        <v>37.5</v>
      </c>
      <c r="E8" s="16">
        <f t="shared" si="0"/>
        <v>37.5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COUNTIF(Resp[42],B10)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COUNTIF(Resp[42],B11)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58">
        <f>COUNTIF(Resp[42],B12)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</v>
      </c>
      <c r="E20" s="34">
        <f>ROUND(D20/SUM(D20:D23)*100,3)</f>
        <v>12.5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37.5</v>
      </c>
    </row>
    <row r="22" spans="2:5" x14ac:dyDescent="0.25">
      <c r="B22" s="32" t="s">
        <v>234</v>
      </c>
      <c r="C22" s="5" t="s">
        <v>235</v>
      </c>
      <c r="D22" s="5">
        <f>SUM(C11,C12)</f>
        <v>2</v>
      </c>
      <c r="E22" s="34">
        <f>ROUND(D22/SUM(D20:D23)*100,3)</f>
        <v>25</v>
      </c>
    </row>
    <row r="23" spans="2:5" x14ac:dyDescent="0.25">
      <c r="B23" s="33" t="s">
        <v>24</v>
      </c>
      <c r="C23" s="11" t="s">
        <v>236</v>
      </c>
      <c r="D23" s="11">
        <f>SUM(C9:C10)</f>
        <v>2</v>
      </c>
      <c r="E23" s="35">
        <f>ROUND(D23/SUM(D20:D23)*100,3)</f>
        <v>25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COUNTIF(Resp[43],B7)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COUNTIF(Resp[43],B8)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2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COUNTIF(Resp[43],B12)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37.5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COUNTIF(Resp[44],B8)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COUNTIF(Resp[44],B9)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COUNTIF(Resp[44],B10)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COUNTIF(Resp[44],B11)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12">
        <f>COUNTIF(Resp[44],B12)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37.5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COUNTIF(Resp[45],B8)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COUNTIF(Resp[45],B9)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COUNTIF(Resp[45],B11)</f>
        <v>2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COUNTIF(Resp[45],B12)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37.5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37.5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COUNTIF(Resp[46],B7)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COUNTIF(Resp[46],B8)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COUNTIF(Resp[46],B11)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12">
        <f>COUNTIF(Resp[46],B12)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37.5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COUNTIF(Resp[47],B7)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COUNTIF(Resp[47],B8)</f>
        <v>3</v>
      </c>
      <c r="D8" s="6">
        <f t="shared" si="1"/>
        <v>37.5</v>
      </c>
      <c r="E8" s="16">
        <f t="shared" si="0"/>
        <v>37.5</v>
      </c>
      <c r="G8" s="6"/>
      <c r="H8" s="6"/>
    </row>
    <row r="9" spans="1:12" x14ac:dyDescent="0.25">
      <c r="B9" s="5" t="s">
        <v>17</v>
      </c>
      <c r="C9" s="6">
        <f>COUNTIF(Resp[47],B9)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37.5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37.5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COUNTIF(Resp[02],B7)</f>
        <v>8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COUNTIF(Resp[48],B7)</f>
        <v>2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COUNTIF(Resp[48],B8)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COUNTIF(Resp[48],B9)</f>
        <v>2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COUNTIF(Resp[48],B10)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2</v>
      </c>
      <c r="D12" s="12">
        <f t="shared" si="1"/>
        <v>25</v>
      </c>
      <c r="E12" s="23">
        <f t="shared" si="0"/>
        <v>25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25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37.5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COUNTIF(Resp[49],B8)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COUNTIF(Resp[49],B9)</f>
        <v>3</v>
      </c>
      <c r="D9" s="6">
        <f t="shared" si="1"/>
        <v>37.5</v>
      </c>
      <c r="E9" s="16">
        <f t="shared" si="0"/>
        <v>37.5</v>
      </c>
      <c r="G9" s="6"/>
      <c r="H9" s="6"/>
    </row>
    <row r="10" spans="1:12" x14ac:dyDescent="0.25">
      <c r="B10" s="5" t="s">
        <v>18</v>
      </c>
      <c r="C10" s="6">
        <f>COUNTIF(Resp[49],B10)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COUNTIF(Resp[49],B11)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COUNTIF(Resp[49],B12)</f>
        <v>3</v>
      </c>
      <c r="D12" s="12">
        <f t="shared" si="1"/>
        <v>37.5</v>
      </c>
      <c r="E12" s="23">
        <f t="shared" si="0"/>
        <v>37.5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12.5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37.5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50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COUNTIF(Resp[50],B7)</f>
        <v>5</v>
      </c>
      <c r="D7" s="6">
        <f t="shared" ref="D7:D12" si="1">ROUND($C7/C$13*100,2)</f>
        <v>62.5</v>
      </c>
      <c r="E7" s="16">
        <f t="shared" si="0"/>
        <v>62.5</v>
      </c>
      <c r="G7" s="6"/>
      <c r="H7" s="6"/>
    </row>
    <row r="8" spans="1:12" x14ac:dyDescent="0.25">
      <c r="B8" s="5" t="s">
        <v>16</v>
      </c>
      <c r="C8" s="6">
        <f>COUNTIF(Resp[50],B8)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2</v>
      </c>
      <c r="D10" s="6">
        <f t="shared" si="1"/>
        <v>25</v>
      </c>
      <c r="E10" s="16">
        <f t="shared" si="0"/>
        <v>25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COUNTIF(Resp[51],B7)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COUNTIF(Resp[51],B8)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3</v>
      </c>
      <c r="D10" s="6">
        <f t="shared" si="1"/>
        <v>37.5</v>
      </c>
      <c r="E10" s="16">
        <f t="shared" si="0"/>
        <v>37.5</v>
      </c>
      <c r="G10" s="6"/>
      <c r="H10" s="6"/>
    </row>
    <row r="11" spans="1:12" x14ac:dyDescent="0.25">
      <c r="B11" s="5" t="s">
        <v>19</v>
      </c>
      <c r="C11" s="6">
        <f>COUNTIF(Resp[51],B11)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COUNTIF(Resp[51],B12)</f>
        <v>2</v>
      </c>
      <c r="D12" s="12">
        <f t="shared" si="1"/>
        <v>25</v>
      </c>
      <c r="E12" s="23">
        <f t="shared" si="0"/>
        <v>25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25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37.5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COUNTIF(Resp[52],B10)</f>
        <v>3</v>
      </c>
      <c r="D10" s="6">
        <f t="shared" si="1"/>
        <v>37.5</v>
      </c>
      <c r="E10" s="16">
        <f t="shared" si="0"/>
        <v>37.5</v>
      </c>
      <c r="G10" s="6"/>
      <c r="H10" s="6"/>
    </row>
    <row r="11" spans="1:12" x14ac:dyDescent="0.25">
      <c r="B11" s="5" t="s">
        <v>19</v>
      </c>
      <c r="C11" s="6">
        <f>COUNTIF(Resp[52],B11)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COUNTIF(Resp[52],B12)</f>
        <v>3</v>
      </c>
      <c r="D12" s="12">
        <f t="shared" si="1"/>
        <v>37.5</v>
      </c>
      <c r="E12" s="23">
        <f t="shared" si="0"/>
        <v>37.5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12.5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37.5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50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COUNTIF(Resp[54],B7)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COUNTIF(Resp[54],B8)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COUNTIF(Resp[54],B9)</f>
        <v>2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COUNTIF(Resp[54],B10)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COUNTIF(Resp[54],B11)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37.5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COUNTIF(Resp[55],B7)</f>
        <v>1</v>
      </c>
      <c r="D7" s="6">
        <f t="shared" ref="D7:D12" si="1">ROUND($C7/C$13*100,2)</f>
        <v>12.5</v>
      </c>
      <c r="E7" s="16">
        <f t="shared" si="0"/>
        <v>12.5</v>
      </c>
      <c r="G7" s="6"/>
      <c r="H7" s="6"/>
    </row>
    <row r="8" spans="1:12" x14ac:dyDescent="0.25">
      <c r="B8" s="5" t="s">
        <v>16</v>
      </c>
      <c r="C8" s="6">
        <f>COUNTIF(Resp[55],B8)</f>
        <v>2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COUNTIF(Resp[55],B11)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COUNTIF(Resp[56],B7)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COUNTIF(Resp[56],B8)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COUNTIF(Resp[56],B11)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12.5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1</v>
      </c>
      <c r="D7" s="6">
        <f>ROUND($C7/C$14*100,2)</f>
        <v>12.5</v>
      </c>
      <c r="E7" s="16">
        <f t="shared" ref="E7:E13" si="0">ROUND($C7/SUM($C$7:$C$13)*100,3)</f>
        <v>12.5</v>
      </c>
      <c r="G7" s="6"/>
      <c r="H7" s="6"/>
    </row>
    <row r="8" spans="1:12" x14ac:dyDescent="0.25">
      <c r="B8" s="5" t="s">
        <v>14</v>
      </c>
      <c r="C8" s="6">
        <f>COUNTIF(Resp[57],B8)</f>
        <v>3</v>
      </c>
      <c r="D8" s="6">
        <f t="shared" ref="D8:D13" si="1">ROUND($C8/C$14*100,2)</f>
        <v>37.5</v>
      </c>
      <c r="E8" s="16">
        <f t="shared" si="0"/>
        <v>37.5</v>
      </c>
      <c r="G8" s="6"/>
      <c r="H8" s="6"/>
    </row>
    <row r="9" spans="1:12" x14ac:dyDescent="0.25">
      <c r="B9" s="5" t="s">
        <v>16</v>
      </c>
      <c r="C9" s="6">
        <f>COUNTIF(Resp[57],B9)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5" t="s">
        <v>19</v>
      </c>
      <c r="C12" s="6">
        <f>COUNTIF(Resp[57],B12)</f>
        <v>2</v>
      </c>
      <c r="D12" s="6">
        <f t="shared" si="1"/>
        <v>25</v>
      </c>
      <c r="E12" s="16">
        <f t="shared" si="0"/>
        <v>25</v>
      </c>
      <c r="G12" s="6"/>
      <c r="H12" s="6"/>
    </row>
    <row r="13" spans="1:12" x14ac:dyDescent="0.25">
      <c r="B13" s="11" t="s">
        <v>20</v>
      </c>
      <c r="C13" s="12">
        <f>COUNTIF(Resp[57],B13)</f>
        <v>0</v>
      </c>
      <c r="D13" s="12">
        <f t="shared" si="1"/>
        <v>0</v>
      </c>
      <c r="E13" s="23">
        <f t="shared" si="0"/>
        <v>0</v>
      </c>
      <c r="G13" s="6"/>
      <c r="H13" s="6"/>
    </row>
    <row r="14" spans="1:12" x14ac:dyDescent="0.25">
      <c r="B14" s="5" t="s">
        <v>228</v>
      </c>
      <c r="C14" s="5">
        <f>SUM(C6:C13)</f>
        <v>8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4</v>
      </c>
      <c r="E20" s="34">
        <f>ROUND(D20/SUM(D20:D23)*100,3)</f>
        <v>50</v>
      </c>
    </row>
    <row r="21" spans="2:5" x14ac:dyDescent="0.25">
      <c r="B21" s="31" t="s">
        <v>26</v>
      </c>
      <c r="C21" s="5" t="s">
        <v>16</v>
      </c>
      <c r="D21" s="5">
        <f>C9</f>
        <v>1</v>
      </c>
      <c r="E21" s="34">
        <f>ROUND(D21/SUM(D20:D23)*100,3)</f>
        <v>12.5</v>
      </c>
    </row>
    <row r="22" spans="2:5" x14ac:dyDescent="0.25">
      <c r="B22" s="32" t="s">
        <v>234</v>
      </c>
      <c r="C22" s="5" t="s">
        <v>235</v>
      </c>
      <c r="D22" s="5">
        <f>SUM(C12,C13)</f>
        <v>2</v>
      </c>
      <c r="E22" s="34">
        <f>ROUND(D22/SUM(D20:D23)*100,3)</f>
        <v>25</v>
      </c>
    </row>
    <row r="23" spans="2:5" x14ac:dyDescent="0.25">
      <c r="B23" s="33" t="s">
        <v>24</v>
      </c>
      <c r="C23" s="11" t="s">
        <v>236</v>
      </c>
      <c r="D23" s="11">
        <f>SUM(C10:C11)</f>
        <v>1</v>
      </c>
      <c r="E23" s="35">
        <f>ROUND(D23/SUM(D20:D23)*100,3)</f>
        <v>12.5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COUNTIF(Resp[58],B7)</f>
        <v>5</v>
      </c>
      <c r="D7" s="6">
        <f t="shared" ref="D7:D12" si="1">ROUND($C7/C$13*100,2)</f>
        <v>62.5</v>
      </c>
      <c r="E7" s="16">
        <f t="shared" si="0"/>
        <v>62.5</v>
      </c>
      <c r="G7" s="6"/>
      <c r="H7" s="6"/>
    </row>
    <row r="8" spans="1:12" x14ac:dyDescent="0.25">
      <c r="B8" s="5" t="s">
        <v>16</v>
      </c>
      <c r="C8" s="6">
        <f>COUNTIF(Resp[58],B8)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1</v>
      </c>
      <c r="D11" s="6">
        <f t="shared" si="1"/>
        <v>12.5</v>
      </c>
      <c r="E11" s="16">
        <f t="shared" si="0"/>
        <v>12.5</v>
      </c>
      <c r="G11" s="6"/>
      <c r="H11" s="6"/>
    </row>
    <row r="12" spans="1:12" x14ac:dyDescent="0.25">
      <c r="B12" s="11" t="s">
        <v>20</v>
      </c>
      <c r="C12" s="12">
        <f>COUNTIF(Resp[58],B12)</f>
        <v>1</v>
      </c>
      <c r="D12" s="12">
        <f t="shared" si="1"/>
        <v>12.5</v>
      </c>
      <c r="E12" s="23">
        <f t="shared" si="0"/>
        <v>12.5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8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2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COUNTIF(Resp[59],B7)</f>
        <v>6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5</v>
      </c>
      <c r="D6" s="6">
        <f>ROUND($C6/C$13*100,2)</f>
        <v>62.5</v>
      </c>
      <c r="E6" s="16">
        <f t="shared" ref="E6:E12" si="0">ROUND($C6/SUM($C$6:$C$12)*100,3)</f>
        <v>62.5</v>
      </c>
      <c r="G6" s="6"/>
      <c r="H6" s="6"/>
    </row>
    <row r="7" spans="1:12" x14ac:dyDescent="0.25">
      <c r="B7" s="5" t="s">
        <v>14</v>
      </c>
      <c r="C7" s="6">
        <f>COUNTIF(Resp[60],B7)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4</v>
      </c>
      <c r="D6" s="5">
        <f>ROUND($C6/C$8*100,2)</f>
        <v>50</v>
      </c>
      <c r="E6" s="16">
        <f>ROUND($C6/SUM($C$6:$C$7)*100,3)</f>
        <v>50</v>
      </c>
    </row>
    <row r="7" spans="1:5" x14ac:dyDescent="0.25">
      <c r="B7" s="5" t="s">
        <v>15</v>
      </c>
      <c r="C7" s="6">
        <f>COUNTIF(Resp[04],B7)</f>
        <v>4</v>
      </c>
      <c r="D7" s="5">
        <f>ROUND($C7/C$8*100,2)</f>
        <v>50</v>
      </c>
      <c r="E7" s="16">
        <f>ROUND($C7/SUM($C$6:$C$7)*100,3)</f>
        <v>50</v>
      </c>
    </row>
    <row r="8" spans="1:5" x14ac:dyDescent="0.25">
      <c r="B8" s="13" t="s">
        <v>228</v>
      </c>
      <c r="C8" s="13">
        <f>SUM(C6:C7)</f>
        <v>8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1</v>
      </c>
      <c r="D6" s="6">
        <f>ROUND($C6/C$13*100,2)</f>
        <v>12.5</v>
      </c>
      <c r="E6" s="16">
        <f t="shared" ref="E6:E12" si="0">ROUND($C6/SUM($C$6:$C$12)*100,3)</f>
        <v>12.5</v>
      </c>
      <c r="G6" s="6"/>
      <c r="H6" s="6"/>
    </row>
    <row r="7" spans="1:12" x14ac:dyDescent="0.25">
      <c r="B7" s="5" t="s">
        <v>14</v>
      </c>
      <c r="C7" s="6">
        <f>COUNTIF(Resp[06],B7)</f>
        <v>4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COUNTIF(Resp[06],B8)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COUNTIF(Resp[06],B9)</f>
        <v>1</v>
      </c>
      <c r="D9" s="6">
        <f t="shared" si="1"/>
        <v>12.5</v>
      </c>
      <c r="E9" s="16">
        <f t="shared" si="0"/>
        <v>12.5</v>
      </c>
      <c r="G9" s="6"/>
      <c r="H9" s="6"/>
    </row>
    <row r="10" spans="1:12" x14ac:dyDescent="0.25">
      <c r="B10" s="5" t="s">
        <v>18</v>
      </c>
      <c r="C10" s="6">
        <f>COUNTIF(Resp[06],B10)</f>
        <v>2</v>
      </c>
      <c r="D10" s="6">
        <f t="shared" si="1"/>
        <v>25</v>
      </c>
      <c r="E10" s="16">
        <f t="shared" si="0"/>
        <v>25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62.5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37.5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3</v>
      </c>
      <c r="D6" s="6">
        <f>ROUND($C6/C$13*100,2)</f>
        <v>37.5</v>
      </c>
      <c r="E6" s="16">
        <f t="shared" ref="E6:E12" si="0">ROUND($C6/SUM($C$6:$C$12)*100,3)</f>
        <v>37.5</v>
      </c>
      <c r="G6" s="6"/>
      <c r="H6" s="6"/>
    </row>
    <row r="7" spans="1:12" x14ac:dyDescent="0.25">
      <c r="B7" s="5" t="s">
        <v>14</v>
      </c>
      <c r="C7" s="6">
        <f>COUNTIF(Resp[07],B7)</f>
        <v>3</v>
      </c>
      <c r="D7" s="6">
        <f t="shared" ref="D7:D12" si="1">ROUND($C7/C$13*100,2)</f>
        <v>37.5</v>
      </c>
      <c r="E7" s="16">
        <f t="shared" si="0"/>
        <v>37.5</v>
      </c>
      <c r="G7" s="6"/>
      <c r="H7" s="6"/>
    </row>
    <row r="8" spans="1:12" x14ac:dyDescent="0.25">
      <c r="B8" s="5" t="s">
        <v>16</v>
      </c>
      <c r="C8" s="6">
        <f>COUNTIF(Resp[07],B8)</f>
        <v>1</v>
      </c>
      <c r="D8" s="6">
        <f t="shared" si="1"/>
        <v>12.5</v>
      </c>
      <c r="E8" s="16">
        <f t="shared" si="0"/>
        <v>12.5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1</v>
      </c>
      <c r="D10" s="6">
        <f t="shared" si="1"/>
        <v>12.5</v>
      </c>
      <c r="E10" s="16">
        <f t="shared" si="0"/>
        <v>12.5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8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12.5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12.5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2022-03-02T20:27:19Z</dcterms:modified>
  <cp:category/>
  <cp:contentStatus/>
</cp:coreProperties>
</file>