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D9ABAB79-CD97-4751-A099-9D7A91FA78CB}" xr6:coauthVersionLast="47" xr6:coauthVersionMax="47" xr10:uidLastSave="{BDB31B29-5A05-460B-A83D-6129C547E1FA}"/>
  <bookViews>
    <workbookView xWindow="24810" yWindow="270" windowWidth="23595" windowHeight="13890" tabRatio="984" activeTab="5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<sst xmlns="http://schemas.openxmlformats.org/spreadsheetml/2006/main" count="2301" uniqueCount="239">
  <si>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</si>
  <si>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</si>
  <si>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</si>
  <si>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</si>
  <si>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</si>
  <si>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</si>
  <si>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</si>
  <si>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</si>
  <si>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</si>
  <si>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</si>
  <si>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</si>
  <si>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</si>
  <si>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</si>
  <si>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</si>
  <si>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</si>
  <si>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</si>
  <si>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</si>
  <si>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</si>
  <si>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</si>
  <si>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</si>
  <si>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</si>
  <si>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</si>
  <si>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</si>
  <si>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</si>
  <si>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</si>
  <si>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</si>
  <si>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</si>
  <si>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</si>
  <si>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</si>
  <si>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</si>
  <si>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</si>
  <si>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</si>
  <si>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</si>
  <si>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</si>
  <si>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</si>
  <si>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</si>
  <si>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</si>
  <si>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</si>
  <si>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</si>
  <si>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</si>
  <si>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</si>
  <si>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</si>
  <si>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</si>
  <si>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</si>
  <si>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</si>
  <si>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</si>
  <si>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</si>
  <si>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</si>
  <si>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</si>
  <si>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</si>
  <si>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</si>
  <si>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</si>
  <si>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</si>
  <si>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</si>
  <si>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</si>
  <si>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</si>
  <si>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</si>
  <si>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</si>
  <si>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</si>
  <si>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</si>
  <si>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</si>
  <si>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</si>
  <si>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</si>
  <si>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</si>
  <si>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</si>
  <si>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</si>
  <si>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</si>
  <si>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</si>
  <si>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</si>
  <si>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</si>
  <si>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</si>
  <si>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</si>
  <si>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</si>
  <si>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</si>
  <si>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</si>
  <si>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</si>
  <si>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</si>
  <si>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</si>
  <si>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</si>
  <si>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</si>
  <si>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</si>
  <si>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</si>
  <si>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</si>
  <si>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</si>
  <si>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</si>
  <si>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</si>
  <si>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</si>
  <si>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</si>
  <si>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</si>
  <si>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SETOR DE CIÊNCIAS EXATAS</t>
  </si>
  <si>
    <t>FÍSICA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</si>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</sst>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41.67</c:v>
                </c:pt>
                <c:pt idx="1">
                  <c:v>58.33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5" totalsRowShown="0" headerRowDxfId="66" dataDxfId="65">
  <autoFilter ref="A1:BH15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9"/>
  <sheetViews>
    <sheetView zoomScale="90" zoomScaleNormal="90" workbookViewId="0">
      <selection activeCell="A13" sqref="A2:A13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29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90</v>
      </c>
      <c r="B2" s="66" t="s">
        <v>89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20</v>
      </c>
      <c r="H2" s="66" t="s">
        <v>20</v>
      </c>
      <c r="I2" s="66" t="s">
        <v>20</v>
      </c>
      <c r="J2" s="66" t="s">
        <v>20</v>
      </c>
      <c r="K2" s="66" t="s">
        <v>20</v>
      </c>
      <c r="L2" s="66" t="s">
        <v>20</v>
      </c>
      <c r="M2" s="66" t="s">
        <v>20</v>
      </c>
      <c r="N2" s="66" t="s">
        <v>20</v>
      </c>
      <c r="O2" s="66" t="s">
        <v>20</v>
      </c>
      <c r="P2" s="66" t="s">
        <v>20</v>
      </c>
      <c r="Q2" s="66" t="s">
        <v>20</v>
      </c>
      <c r="R2" s="66" t="s">
        <v>20</v>
      </c>
      <c r="S2" s="66" t="s">
        <v>20</v>
      </c>
      <c r="T2" s="66" t="s">
        <v>17</v>
      </c>
      <c r="U2" s="66" t="s">
        <v>15</v>
      </c>
      <c r="AJ2" s="66" t="s">
        <v>14</v>
      </c>
      <c r="AK2" s="66" t="s">
        <v>14</v>
      </c>
      <c r="AL2" s="66" t="s">
        <v>14</v>
      </c>
      <c r="AM2" s="66" t="s">
        <v>14</v>
      </c>
      <c r="AN2" s="66" t="s">
        <v>14</v>
      </c>
      <c r="AO2" s="66" t="s">
        <v>17</v>
      </c>
      <c r="AP2" s="66" t="s">
        <v>16</v>
      </c>
      <c r="AQ2" s="66" t="s">
        <v>18</v>
      </c>
      <c r="AR2" s="66" t="s">
        <v>17</v>
      </c>
      <c r="AS2" s="66" t="s">
        <v>18</v>
      </c>
      <c r="AT2" s="66" t="s">
        <v>18</v>
      </c>
      <c r="AU2" s="66" t="s">
        <v>16</v>
      </c>
      <c r="AV2" s="66" t="s">
        <v>17</v>
      </c>
      <c r="AW2" s="66" t="s">
        <v>16</v>
      </c>
      <c r="AX2" s="66" t="s">
        <v>17</v>
      </c>
      <c r="AY2" s="66" t="s">
        <v>16</v>
      </c>
      <c r="AZ2" s="66" t="s">
        <v>16</v>
      </c>
      <c r="BA2" s="66" t="s">
        <v>16</v>
      </c>
      <c r="BB2" s="66" t="s">
        <v>14</v>
      </c>
      <c r="BC2" s="66" t="s">
        <v>16</v>
      </c>
      <c r="BD2" s="66" t="s">
        <v>16</v>
      </c>
      <c r="BE2" s="66" t="s">
        <v>20</v>
      </c>
      <c r="BF2" s="66" t="s">
        <v>20</v>
      </c>
      <c r="BG2" s="66" t="s">
        <v>17</v>
      </c>
      <c r="BH2" s="66" t="s">
        <v>18</v>
      </c>
    </row>
    <row r="3" spans="1:65" ht="24.75" customHeight="1" x14ac:dyDescent="0.25">
      <c r="A3" s="66" t="s">
        <v>90</v>
      </c>
      <c r="B3" s="66" t="s">
        <v>89</v>
      </c>
      <c r="C3" s="66" t="s">
        <v>13</v>
      </c>
      <c r="D3" s="66" t="s">
        <v>15</v>
      </c>
      <c r="E3" s="66" t="s">
        <v>15</v>
      </c>
      <c r="F3" s="66" t="s">
        <v>15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14</v>
      </c>
      <c r="L3" s="66" t="s">
        <v>14</v>
      </c>
      <c r="M3" s="66" t="s">
        <v>14</v>
      </c>
      <c r="N3" s="66" t="s">
        <v>12</v>
      </c>
      <c r="O3" s="66" t="s">
        <v>12</v>
      </c>
      <c r="P3" s="66" t="s">
        <v>12</v>
      </c>
      <c r="Q3" s="66" t="s">
        <v>14</v>
      </c>
      <c r="R3" s="66" t="s">
        <v>12</v>
      </c>
      <c r="S3" s="66" t="s">
        <v>19</v>
      </c>
      <c r="T3" s="66" t="s">
        <v>14</v>
      </c>
      <c r="U3" s="66" t="s">
        <v>15</v>
      </c>
      <c r="AJ3" s="66" t="s">
        <v>14</v>
      </c>
      <c r="AK3" s="66" t="s">
        <v>14</v>
      </c>
      <c r="AL3" s="66" t="s">
        <v>14</v>
      </c>
      <c r="AM3" s="66" t="s">
        <v>14</v>
      </c>
      <c r="AN3" s="66" t="s">
        <v>12</v>
      </c>
      <c r="AO3" s="66" t="s">
        <v>12</v>
      </c>
      <c r="AP3" s="66" t="s">
        <v>12</v>
      </c>
      <c r="AQ3" s="66" t="s">
        <v>14</v>
      </c>
      <c r="AR3" s="66" t="s">
        <v>14</v>
      </c>
      <c r="AS3" s="66" t="s">
        <v>18</v>
      </c>
      <c r="AT3" s="66" t="s">
        <v>16</v>
      </c>
      <c r="AU3" s="66" t="s">
        <v>14</v>
      </c>
      <c r="AV3" s="66" t="s">
        <v>14</v>
      </c>
      <c r="AW3" s="66" t="s">
        <v>14</v>
      </c>
      <c r="AX3" s="66" t="s">
        <v>17</v>
      </c>
      <c r="AY3" s="66" t="s">
        <v>12</v>
      </c>
      <c r="AZ3" s="66" t="s">
        <v>14</v>
      </c>
      <c r="BA3" s="66" t="s">
        <v>16</v>
      </c>
      <c r="BB3" s="66" t="s">
        <v>12</v>
      </c>
      <c r="BC3" s="66" t="s">
        <v>14</v>
      </c>
      <c r="BD3" s="66" t="s">
        <v>14</v>
      </c>
      <c r="BE3" s="66" t="s">
        <v>12</v>
      </c>
      <c r="BF3" s="66" t="s">
        <v>14</v>
      </c>
      <c r="BG3" s="66" t="s">
        <v>14</v>
      </c>
      <c r="BH3" s="66" t="s">
        <v>12</v>
      </c>
    </row>
    <row r="4" spans="1:65" ht="24.75" customHeight="1" x14ac:dyDescent="0.25">
      <c r="A4" s="66" t="s">
        <v>90</v>
      </c>
      <c r="B4" s="66" t="s">
        <v>89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14</v>
      </c>
      <c r="J4" s="66" t="s">
        <v>14</v>
      </c>
      <c r="K4" s="66" t="s">
        <v>12</v>
      </c>
      <c r="L4" s="66" t="s">
        <v>14</v>
      </c>
      <c r="M4" s="66" t="s">
        <v>20</v>
      </c>
      <c r="N4" s="66" t="s">
        <v>14</v>
      </c>
      <c r="O4" s="66" t="s">
        <v>14</v>
      </c>
      <c r="P4" s="66" t="s">
        <v>14</v>
      </c>
      <c r="Q4" s="66" t="s">
        <v>14</v>
      </c>
      <c r="R4" s="66" t="s">
        <v>14</v>
      </c>
      <c r="S4" s="66" t="s">
        <v>14</v>
      </c>
      <c r="T4" s="66" t="s">
        <v>20</v>
      </c>
      <c r="U4" s="66" t="s">
        <v>15</v>
      </c>
      <c r="AJ4" s="66" t="s">
        <v>14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14</v>
      </c>
      <c r="AQ4" s="66" t="s">
        <v>12</v>
      </c>
      <c r="AR4" s="66" t="s">
        <v>12</v>
      </c>
      <c r="AS4" s="66" t="s">
        <v>16</v>
      </c>
      <c r="AT4" s="66" t="s">
        <v>17</v>
      </c>
      <c r="AU4" s="66" t="s">
        <v>12</v>
      </c>
      <c r="AV4" s="66" t="s">
        <v>14</v>
      </c>
      <c r="AW4" s="66" t="s">
        <v>20</v>
      </c>
      <c r="AX4" s="66" t="s">
        <v>20</v>
      </c>
      <c r="AY4" s="66" t="s">
        <v>14</v>
      </c>
      <c r="AZ4" s="66" t="s">
        <v>14</v>
      </c>
      <c r="BA4" s="66" t="s">
        <v>20</v>
      </c>
      <c r="BB4" s="66" t="s">
        <v>14</v>
      </c>
      <c r="BC4" s="66" t="s">
        <v>14</v>
      </c>
      <c r="BD4" s="66" t="s">
        <v>14</v>
      </c>
      <c r="BE4" s="66" t="s">
        <v>14</v>
      </c>
      <c r="BF4" s="66" t="s">
        <v>14</v>
      </c>
      <c r="BG4" s="66" t="s">
        <v>14</v>
      </c>
      <c r="BH4" s="66" t="s">
        <v>12</v>
      </c>
    </row>
    <row r="5" spans="1:65" ht="24.75" customHeight="1" x14ac:dyDescent="0.25">
      <c r="A5" s="66" t="s">
        <v>90</v>
      </c>
      <c r="B5" s="66" t="s">
        <v>89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14</v>
      </c>
      <c r="H5" s="66" t="s">
        <v>14</v>
      </c>
      <c r="I5" s="66" t="s">
        <v>14</v>
      </c>
      <c r="J5" s="66" t="s">
        <v>14</v>
      </c>
      <c r="K5" s="66" t="s">
        <v>14</v>
      </c>
      <c r="L5" s="66" t="s">
        <v>16</v>
      </c>
      <c r="M5" s="66" t="s">
        <v>16</v>
      </c>
      <c r="N5" s="66" t="s">
        <v>14</v>
      </c>
      <c r="O5" s="66" t="s">
        <v>16</v>
      </c>
      <c r="P5" s="66" t="s">
        <v>16</v>
      </c>
      <c r="Q5" s="66" t="s">
        <v>14</v>
      </c>
      <c r="R5" s="66" t="s">
        <v>14</v>
      </c>
      <c r="S5" s="66" t="s">
        <v>14</v>
      </c>
      <c r="T5" s="66" t="s">
        <v>19</v>
      </c>
      <c r="U5" s="66" t="s">
        <v>15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12</v>
      </c>
      <c r="AR5" s="66" t="s">
        <v>12</v>
      </c>
      <c r="AS5" s="66" t="s">
        <v>12</v>
      </c>
      <c r="AT5" s="66" t="s">
        <v>12</v>
      </c>
      <c r="AU5" s="66" t="s">
        <v>12</v>
      </c>
      <c r="AV5" s="66" t="s">
        <v>14</v>
      </c>
      <c r="AW5" s="66" t="s">
        <v>16</v>
      </c>
      <c r="AX5" s="66" t="s">
        <v>16</v>
      </c>
      <c r="AY5" s="66" t="s">
        <v>12</v>
      </c>
      <c r="AZ5" s="66" t="s">
        <v>14</v>
      </c>
      <c r="BA5" s="66" t="s">
        <v>16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20</v>
      </c>
      <c r="BG5" s="66" t="s">
        <v>12</v>
      </c>
      <c r="BH5" s="66" t="s">
        <v>12</v>
      </c>
    </row>
    <row r="6" spans="1:65" ht="24.75" customHeight="1" x14ac:dyDescent="0.25">
      <c r="A6" s="66" t="s">
        <v>90</v>
      </c>
      <c r="B6" s="66" t="s">
        <v>89</v>
      </c>
      <c r="C6" s="66" t="s">
        <v>15</v>
      </c>
      <c r="D6" s="66" t="s">
        <v>13</v>
      </c>
      <c r="E6" s="66" t="s">
        <v>15</v>
      </c>
      <c r="F6" s="66" t="s">
        <v>15</v>
      </c>
      <c r="G6" s="66" t="s">
        <v>14</v>
      </c>
      <c r="H6" s="66" t="s">
        <v>14</v>
      </c>
      <c r="I6" s="66" t="s">
        <v>14</v>
      </c>
      <c r="J6" s="66" t="s">
        <v>12</v>
      </c>
      <c r="K6" s="66" t="s">
        <v>14</v>
      </c>
      <c r="L6" s="66" t="s">
        <v>12</v>
      </c>
      <c r="M6" s="66" t="s">
        <v>12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12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14</v>
      </c>
      <c r="AP6" s="66" t="s">
        <v>14</v>
      </c>
      <c r="AQ6" s="66" t="s">
        <v>12</v>
      </c>
      <c r="AR6" s="66" t="s">
        <v>14</v>
      </c>
      <c r="AS6" s="66" t="s">
        <v>14</v>
      </c>
      <c r="AT6" s="66" t="s">
        <v>16</v>
      </c>
      <c r="AU6" s="66" t="s">
        <v>12</v>
      </c>
      <c r="AV6" s="66" t="s">
        <v>12</v>
      </c>
      <c r="AW6" s="66" t="s">
        <v>14</v>
      </c>
      <c r="AX6" s="66" t="s">
        <v>16</v>
      </c>
      <c r="AY6" s="66" t="s">
        <v>12</v>
      </c>
      <c r="AZ6" s="66" t="s">
        <v>16</v>
      </c>
      <c r="BA6" s="66" t="s">
        <v>16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12</v>
      </c>
      <c r="BG6" s="66" t="s">
        <v>12</v>
      </c>
      <c r="BH6" s="66" t="s">
        <v>12</v>
      </c>
    </row>
    <row r="7" spans="1:65" ht="24.75" customHeight="1" x14ac:dyDescent="0.25">
      <c r="A7" s="66" t="s">
        <v>90</v>
      </c>
      <c r="B7" s="66" t="s">
        <v>89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14</v>
      </c>
      <c r="N7" s="66" t="s">
        <v>14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14</v>
      </c>
      <c r="AQ7" s="66" t="s">
        <v>16</v>
      </c>
      <c r="AR7" s="66" t="s">
        <v>12</v>
      </c>
      <c r="AS7" s="66" t="s">
        <v>14</v>
      </c>
      <c r="AT7" s="66" t="s">
        <v>12</v>
      </c>
      <c r="AU7" s="66" t="s">
        <v>12</v>
      </c>
      <c r="AV7" s="66" t="s">
        <v>12</v>
      </c>
      <c r="AW7" s="66" t="s">
        <v>12</v>
      </c>
      <c r="AX7" s="66" t="s">
        <v>12</v>
      </c>
      <c r="AY7" s="66" t="s">
        <v>12</v>
      </c>
      <c r="AZ7" s="66" t="s">
        <v>12</v>
      </c>
      <c r="BA7" s="66" t="s">
        <v>16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14</v>
      </c>
      <c r="BH7" s="66" t="s">
        <v>14</v>
      </c>
    </row>
    <row r="8" spans="1:65" ht="24.75" customHeight="1" x14ac:dyDescent="0.25">
      <c r="A8" s="66" t="s">
        <v>90</v>
      </c>
      <c r="B8" s="66" t="s">
        <v>89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16</v>
      </c>
      <c r="L8" s="66" t="s">
        <v>14</v>
      </c>
      <c r="M8" s="66" t="s">
        <v>19</v>
      </c>
      <c r="N8" s="66" t="s">
        <v>12</v>
      </c>
      <c r="O8" s="66" t="s">
        <v>12</v>
      </c>
      <c r="P8" s="66" t="s">
        <v>16</v>
      </c>
      <c r="Q8" s="66" t="s">
        <v>12</v>
      </c>
      <c r="R8" s="66" t="s">
        <v>19</v>
      </c>
      <c r="S8" s="66" t="s">
        <v>14</v>
      </c>
      <c r="T8" s="66" t="s">
        <v>12</v>
      </c>
      <c r="U8" s="66" t="s">
        <v>15</v>
      </c>
      <c r="AJ8" s="66" t="s">
        <v>14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12</v>
      </c>
      <c r="AR8" s="66" t="s">
        <v>12</v>
      </c>
      <c r="AS8" s="66" t="s">
        <v>16</v>
      </c>
      <c r="AT8" s="66" t="s">
        <v>17</v>
      </c>
      <c r="AU8" s="66" t="s">
        <v>12</v>
      </c>
      <c r="AV8" s="66" t="s">
        <v>12</v>
      </c>
      <c r="AW8" s="66" t="s">
        <v>12</v>
      </c>
      <c r="AX8" s="66" t="s">
        <v>19</v>
      </c>
      <c r="AY8" s="66" t="s">
        <v>12</v>
      </c>
      <c r="AZ8" s="66" t="s">
        <v>12</v>
      </c>
      <c r="BA8" s="66" t="s">
        <v>19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12</v>
      </c>
      <c r="BG8" s="66" t="s">
        <v>14</v>
      </c>
      <c r="BH8" s="66" t="s">
        <v>14</v>
      </c>
    </row>
    <row r="9" spans="1:65" ht="24.75" customHeight="1" x14ac:dyDescent="0.25">
      <c r="A9" s="66" t="s">
        <v>90</v>
      </c>
      <c r="B9" s="66" t="s">
        <v>89</v>
      </c>
      <c r="C9" s="66" t="s">
        <v>13</v>
      </c>
      <c r="D9" s="66" t="s">
        <v>13</v>
      </c>
      <c r="E9" s="66" t="s">
        <v>15</v>
      </c>
      <c r="F9" s="66" t="s">
        <v>15</v>
      </c>
      <c r="G9" s="66" t="s">
        <v>14</v>
      </c>
      <c r="H9" s="66" t="s">
        <v>16</v>
      </c>
      <c r="I9" s="66" t="s">
        <v>16</v>
      </c>
      <c r="J9" s="66" t="s">
        <v>16</v>
      </c>
      <c r="K9" s="66" t="s">
        <v>14</v>
      </c>
      <c r="L9" s="66" t="s">
        <v>14</v>
      </c>
      <c r="M9" s="66" t="s">
        <v>14</v>
      </c>
      <c r="N9" s="66" t="s">
        <v>14</v>
      </c>
      <c r="O9" s="66" t="s">
        <v>16</v>
      </c>
      <c r="P9" s="66" t="s">
        <v>16</v>
      </c>
      <c r="Q9" s="66" t="s">
        <v>16</v>
      </c>
      <c r="R9" s="66" t="s">
        <v>14</v>
      </c>
      <c r="S9" s="66" t="s">
        <v>14</v>
      </c>
      <c r="T9" s="66" t="s">
        <v>14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16</v>
      </c>
      <c r="AO9" s="66" t="s">
        <v>14</v>
      </c>
      <c r="AP9" s="66" t="s">
        <v>16</v>
      </c>
      <c r="AQ9" s="66" t="s">
        <v>16</v>
      </c>
      <c r="AR9" s="66" t="s">
        <v>16</v>
      </c>
      <c r="AS9" s="66" t="s">
        <v>16</v>
      </c>
      <c r="AT9" s="66" t="s">
        <v>17</v>
      </c>
      <c r="AU9" s="66" t="s">
        <v>16</v>
      </c>
      <c r="AV9" s="66" t="s">
        <v>14</v>
      </c>
      <c r="AW9" s="66" t="s">
        <v>14</v>
      </c>
      <c r="AX9" s="66" t="s">
        <v>14</v>
      </c>
      <c r="AY9" s="66" t="s">
        <v>14</v>
      </c>
      <c r="AZ9" s="66" t="s">
        <v>14</v>
      </c>
      <c r="BA9" s="66" t="s">
        <v>14</v>
      </c>
      <c r="BB9" s="66" t="s">
        <v>19</v>
      </c>
      <c r="BC9" s="66" t="s">
        <v>19</v>
      </c>
      <c r="BD9" s="66" t="s">
        <v>19</v>
      </c>
      <c r="BE9" s="66" t="s">
        <v>19</v>
      </c>
      <c r="BF9" s="66" t="s">
        <v>19</v>
      </c>
      <c r="BG9" s="66" t="s">
        <v>17</v>
      </c>
      <c r="BH9" s="66" t="s">
        <v>17</v>
      </c>
    </row>
    <row r="10" spans="1:65" ht="24.75" customHeight="1" x14ac:dyDescent="0.25">
      <c r="A10" s="66" t="s">
        <v>90</v>
      </c>
      <c r="B10" s="66" t="s">
        <v>89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14</v>
      </c>
      <c r="H10" s="66" t="s">
        <v>12</v>
      </c>
      <c r="I10" s="66" t="s">
        <v>12</v>
      </c>
      <c r="J10" s="66" t="s">
        <v>14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16</v>
      </c>
      <c r="P10" s="66" t="s">
        <v>14</v>
      </c>
      <c r="Q10" s="66" t="s">
        <v>16</v>
      </c>
      <c r="R10" s="66" t="s">
        <v>14</v>
      </c>
      <c r="S10" s="66" t="s">
        <v>16</v>
      </c>
      <c r="T10" s="66" t="s">
        <v>14</v>
      </c>
      <c r="U10" s="66" t="s">
        <v>13</v>
      </c>
      <c r="V10" s="66" t="s">
        <v>14</v>
      </c>
      <c r="W10" s="66" t="s">
        <v>14</v>
      </c>
      <c r="X10" s="66" t="s">
        <v>14</v>
      </c>
      <c r="Y10" s="66" t="s">
        <v>14</v>
      </c>
      <c r="Z10" s="66" t="s">
        <v>14</v>
      </c>
      <c r="AA10" s="66" t="s">
        <v>14</v>
      </c>
      <c r="AB10" s="66" t="s">
        <v>14</v>
      </c>
      <c r="AC10" s="66" t="s">
        <v>14</v>
      </c>
      <c r="AD10" s="66" t="s">
        <v>14</v>
      </c>
      <c r="AE10" s="66" t="s">
        <v>16</v>
      </c>
      <c r="AF10" s="66" t="s">
        <v>16</v>
      </c>
      <c r="AG10" s="66" t="s">
        <v>14</v>
      </c>
      <c r="AH10" s="66" t="s">
        <v>14</v>
      </c>
      <c r="AI10" s="66" t="s">
        <v>14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14</v>
      </c>
      <c r="AP10" s="66" t="s">
        <v>14</v>
      </c>
      <c r="AQ10" s="66" t="s">
        <v>14</v>
      </c>
      <c r="AR10" s="66" t="s">
        <v>14</v>
      </c>
      <c r="AS10" s="66" t="s">
        <v>14</v>
      </c>
      <c r="AT10" s="66" t="s">
        <v>14</v>
      </c>
      <c r="AU10" s="66" t="s">
        <v>14</v>
      </c>
      <c r="AV10" s="66" t="s">
        <v>14</v>
      </c>
      <c r="AW10" s="66" t="s">
        <v>14</v>
      </c>
      <c r="AX10" s="66" t="s">
        <v>14</v>
      </c>
      <c r="AY10" s="66" t="s">
        <v>14</v>
      </c>
      <c r="AZ10" s="66" t="s">
        <v>14</v>
      </c>
      <c r="BA10" s="66" t="s">
        <v>14</v>
      </c>
      <c r="BB10" s="66" t="s">
        <v>16</v>
      </c>
      <c r="BC10" s="66" t="s">
        <v>16</v>
      </c>
      <c r="BD10" s="66" t="s">
        <v>14</v>
      </c>
      <c r="BE10" s="66" t="s">
        <v>14</v>
      </c>
      <c r="BF10" s="66" t="s">
        <v>16</v>
      </c>
      <c r="BG10" s="66" t="s">
        <v>14</v>
      </c>
      <c r="BH10" s="66" t="s">
        <v>14</v>
      </c>
    </row>
    <row r="11" spans="1:65" ht="24.75" customHeight="1" x14ac:dyDescent="0.25">
      <c r="A11" s="66" t="s">
        <v>90</v>
      </c>
      <c r="B11" s="66" t="s">
        <v>89</v>
      </c>
      <c r="C11" s="66" t="s">
        <v>13</v>
      </c>
      <c r="D11" s="66" t="s">
        <v>13</v>
      </c>
      <c r="E11" s="66" t="s">
        <v>15</v>
      </c>
      <c r="F11" s="66" t="s">
        <v>15</v>
      </c>
      <c r="G11" s="66" t="s">
        <v>14</v>
      </c>
      <c r="H11" s="66" t="s">
        <v>14</v>
      </c>
      <c r="I11" s="66" t="s">
        <v>12</v>
      </c>
      <c r="J11" s="66" t="s">
        <v>14</v>
      </c>
      <c r="K11" s="66" t="s">
        <v>14</v>
      </c>
      <c r="L11" s="66" t="s">
        <v>16</v>
      </c>
      <c r="M11" s="66" t="s">
        <v>14</v>
      </c>
      <c r="N11" s="66" t="s">
        <v>16</v>
      </c>
      <c r="O11" s="66" t="s">
        <v>14</v>
      </c>
      <c r="P11" s="66" t="s">
        <v>14</v>
      </c>
      <c r="Q11" s="66" t="s">
        <v>12</v>
      </c>
      <c r="R11" s="66" t="s">
        <v>14</v>
      </c>
      <c r="S11" s="66" t="s">
        <v>12</v>
      </c>
      <c r="T11" s="66" t="s">
        <v>12</v>
      </c>
      <c r="U11" s="66" t="s">
        <v>13</v>
      </c>
      <c r="V11" s="66" t="s">
        <v>16</v>
      </c>
      <c r="W11" s="66" t="s">
        <v>12</v>
      </c>
      <c r="X11" s="66" t="s">
        <v>12</v>
      </c>
      <c r="Y11" s="66" t="s">
        <v>14</v>
      </c>
      <c r="Z11" s="66" t="s">
        <v>12</v>
      </c>
      <c r="AA11" s="66" t="s">
        <v>16</v>
      </c>
      <c r="AB11" s="66" t="s">
        <v>14</v>
      </c>
      <c r="AC11" s="66" t="s">
        <v>12</v>
      </c>
      <c r="AD11" s="66" t="s">
        <v>16</v>
      </c>
      <c r="AE11" s="66" t="s">
        <v>14</v>
      </c>
      <c r="AF11" s="66" t="s">
        <v>12</v>
      </c>
      <c r="AG11" s="66" t="s">
        <v>14</v>
      </c>
      <c r="AH11" s="66" t="s">
        <v>12</v>
      </c>
      <c r="AI11" s="66" t="s">
        <v>12</v>
      </c>
      <c r="AJ11" s="66" t="s">
        <v>12</v>
      </c>
      <c r="AK11" s="66" t="s">
        <v>12</v>
      </c>
      <c r="AL11" s="66" t="s">
        <v>12</v>
      </c>
      <c r="AM11" s="66" t="s">
        <v>12</v>
      </c>
      <c r="AN11" s="66" t="s">
        <v>14</v>
      </c>
      <c r="AO11" s="66" t="s">
        <v>12</v>
      </c>
      <c r="AP11" s="66" t="s">
        <v>14</v>
      </c>
      <c r="AQ11" s="66" t="s">
        <v>14</v>
      </c>
      <c r="AR11" s="66" t="s">
        <v>14</v>
      </c>
      <c r="AS11" s="66" t="s">
        <v>18</v>
      </c>
      <c r="AT11" s="66" t="s">
        <v>17</v>
      </c>
      <c r="AU11" s="66" t="s">
        <v>16</v>
      </c>
      <c r="AV11" s="66" t="s">
        <v>14</v>
      </c>
      <c r="AW11" s="66" t="s">
        <v>19</v>
      </c>
      <c r="AX11" s="66" t="s">
        <v>19</v>
      </c>
      <c r="AY11" s="66" t="s">
        <v>14</v>
      </c>
      <c r="AZ11" s="66" t="s">
        <v>19</v>
      </c>
      <c r="BA11" s="66" t="s">
        <v>19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19</v>
      </c>
      <c r="BG11" s="66" t="s">
        <v>12</v>
      </c>
      <c r="BH11" s="66" t="s">
        <v>12</v>
      </c>
    </row>
    <row r="12" spans="1:65" ht="24.75" customHeight="1" x14ac:dyDescent="0.25">
      <c r="A12" s="66" t="s">
        <v>90</v>
      </c>
      <c r="B12" s="66" t="s">
        <v>89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16</v>
      </c>
      <c r="H12" s="66" t="s">
        <v>14</v>
      </c>
      <c r="I12" s="66" t="s">
        <v>14</v>
      </c>
      <c r="J12" s="66" t="s">
        <v>14</v>
      </c>
      <c r="K12" s="66" t="s">
        <v>16</v>
      </c>
      <c r="L12" s="66" t="s">
        <v>16</v>
      </c>
      <c r="M12" s="66" t="s">
        <v>17</v>
      </c>
      <c r="N12" s="66" t="s">
        <v>16</v>
      </c>
      <c r="O12" s="66" t="s">
        <v>16</v>
      </c>
      <c r="P12" s="66" t="s">
        <v>16</v>
      </c>
      <c r="Q12" s="66" t="s">
        <v>14</v>
      </c>
      <c r="R12" s="66" t="s">
        <v>14</v>
      </c>
      <c r="S12" s="66" t="s">
        <v>14</v>
      </c>
      <c r="T12" s="66" t="s">
        <v>14</v>
      </c>
      <c r="U12" s="66" t="s">
        <v>13</v>
      </c>
      <c r="V12" s="66" t="s">
        <v>12</v>
      </c>
      <c r="W12" s="66" t="s">
        <v>12</v>
      </c>
      <c r="X12" s="66" t="s">
        <v>12</v>
      </c>
      <c r="Y12" s="66" t="s">
        <v>12</v>
      </c>
      <c r="Z12" s="66" t="s">
        <v>12</v>
      </c>
      <c r="AA12" s="66" t="s">
        <v>12</v>
      </c>
      <c r="AB12" s="66" t="s">
        <v>12</v>
      </c>
      <c r="AC12" s="66" t="s">
        <v>12</v>
      </c>
      <c r="AD12" s="66" t="s">
        <v>12</v>
      </c>
      <c r="AE12" s="66" t="s">
        <v>12</v>
      </c>
      <c r="AF12" s="66" t="s">
        <v>12</v>
      </c>
      <c r="AG12" s="66" t="s">
        <v>12</v>
      </c>
      <c r="AH12" s="66" t="s">
        <v>12</v>
      </c>
      <c r="AI12" s="66" t="s">
        <v>12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14</v>
      </c>
      <c r="AO12" s="66" t="s">
        <v>16</v>
      </c>
      <c r="AP12" s="66" t="s">
        <v>14</v>
      </c>
      <c r="AQ12" s="66" t="s">
        <v>16</v>
      </c>
      <c r="AR12" s="66" t="s">
        <v>16</v>
      </c>
      <c r="AS12" s="66" t="s">
        <v>16</v>
      </c>
      <c r="AT12" s="66" t="s">
        <v>16</v>
      </c>
      <c r="AU12" s="66" t="s">
        <v>16</v>
      </c>
      <c r="AV12" s="66" t="s">
        <v>14</v>
      </c>
      <c r="AW12" s="66" t="s">
        <v>14</v>
      </c>
      <c r="AX12" s="66" t="s">
        <v>14</v>
      </c>
      <c r="AY12" s="66" t="s">
        <v>14</v>
      </c>
      <c r="AZ12" s="66" t="s">
        <v>14</v>
      </c>
      <c r="BA12" s="66" t="s">
        <v>14</v>
      </c>
      <c r="BB12" s="66" t="s">
        <v>14</v>
      </c>
      <c r="BC12" s="66" t="s">
        <v>14</v>
      </c>
      <c r="BD12" s="66" t="s">
        <v>14</v>
      </c>
      <c r="BE12" s="66" t="s">
        <v>14</v>
      </c>
      <c r="BF12" s="66" t="s">
        <v>14</v>
      </c>
      <c r="BG12" s="66" t="s">
        <v>14</v>
      </c>
      <c r="BH12" s="66" t="s">
        <v>14</v>
      </c>
    </row>
    <row r="13" spans="1:65" ht="24.75" customHeight="1" x14ac:dyDescent="0.25">
      <c r="A13" s="66" t="s">
        <v>90</v>
      </c>
      <c r="B13" s="66" t="s">
        <v>89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14</v>
      </c>
      <c r="J13" s="66" t="s">
        <v>12</v>
      </c>
      <c r="K13" s="66" t="s">
        <v>12</v>
      </c>
      <c r="L13" s="66" t="s">
        <v>14</v>
      </c>
      <c r="M13" s="66" t="s">
        <v>14</v>
      </c>
      <c r="N13" s="66" t="s">
        <v>12</v>
      </c>
      <c r="O13" s="66" t="s">
        <v>12</v>
      </c>
      <c r="P13" s="66" t="s">
        <v>16</v>
      </c>
      <c r="Q13" s="66" t="s">
        <v>16</v>
      </c>
      <c r="R13" s="66" t="s">
        <v>14</v>
      </c>
      <c r="S13" s="66" t="s">
        <v>14</v>
      </c>
      <c r="T13" s="66" t="s">
        <v>12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16</v>
      </c>
      <c r="AN13" s="66" t="s">
        <v>14</v>
      </c>
      <c r="AO13" s="66" t="s">
        <v>14</v>
      </c>
      <c r="AP13" s="66" t="s">
        <v>12</v>
      </c>
      <c r="AQ13" s="66" t="s">
        <v>12</v>
      </c>
      <c r="AR13" s="66" t="s">
        <v>12</v>
      </c>
      <c r="AS13" s="66" t="s">
        <v>12</v>
      </c>
      <c r="AT13" s="66" t="s">
        <v>14</v>
      </c>
      <c r="AU13" s="66" t="s">
        <v>12</v>
      </c>
      <c r="AV13" s="66" t="s">
        <v>12</v>
      </c>
      <c r="AW13" s="66" t="s">
        <v>14</v>
      </c>
      <c r="AX13" s="66" t="s">
        <v>12</v>
      </c>
      <c r="AY13" s="66" t="s">
        <v>12</v>
      </c>
      <c r="AZ13" s="66" t="s">
        <v>14</v>
      </c>
      <c r="BA13" s="66" t="s">
        <v>12</v>
      </c>
      <c r="BB13" s="66" t="s">
        <v>14</v>
      </c>
      <c r="BC13" s="66" t="s">
        <v>12</v>
      </c>
      <c r="BD13" s="66" t="s">
        <v>12</v>
      </c>
      <c r="BE13" s="66" t="s">
        <v>14</v>
      </c>
      <c r="BF13" s="66" t="s">
        <v>17</v>
      </c>
      <c r="BG13" s="66" t="s">
        <v>12</v>
      </c>
      <c r="BH13" s="66" t="s">
        <v>12</v>
      </c>
    </row>
    <row r="14" spans="1:65" ht="24.75" customHeight="1" x14ac:dyDescent="0.25">
      <c r="A14" s="69"/>
      <c r="B14" s="70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45.75" customHeight="1" x14ac:dyDescent="0.25">
      <c r="A15" s="69"/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71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32.25" customHeight="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</sheetData>
  <conditionalFormatting sqref="A2:A13">
    <cfRule type="uniqueValues" dxfId="0" priority="14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31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32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33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34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35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36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37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38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39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40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41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42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43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44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45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46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47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48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49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50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51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52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53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54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55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56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57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58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59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60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61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62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63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64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65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66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67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68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69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70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71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72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73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74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75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76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77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78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79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80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81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82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83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84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85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86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87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88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6</v>
      </c>
      <c r="D6" s="12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COUNTIF(Resp[01],B7)</f>
        <v>6</v>
      </c>
      <c r="D7" s="12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12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3</v>
      </c>
      <c r="D6" s="7">
        <f>ROUND($C6/C$8*100,2)</f>
        <v>25</v>
      </c>
      <c r="E6" s="18">
        <f>ROUND($C6/SUM($C$6:$C$7)*100,3)</f>
        <v>25</v>
      </c>
    </row>
    <row r="7" spans="1:5" x14ac:dyDescent="0.25">
      <c r="B7" s="7" t="s">
        <v>15</v>
      </c>
      <c r="C7" s="8">
        <f>COUNTIF(Resp[02],B7)</f>
        <v>9</v>
      </c>
      <c r="D7" s="7">
        <f>ROUND($C7/C$8*100,2)</f>
        <v>75</v>
      </c>
      <c r="E7" s="18">
        <f>ROUND($C7/SUM($C$6:$C$7)*100,3)</f>
        <v>75</v>
      </c>
    </row>
    <row r="8" spans="1:5" x14ac:dyDescent="0.25">
      <c r="B8" s="15" t="s">
        <v>228</v>
      </c>
      <c r="C8" s="15">
        <f>SUM(C6:C7)</f>
        <v>12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tabSelected="1"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12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41.67</v>
      </c>
      <c r="E6" s="18">
        <f>ROUND($C6/SUM($C$6:$C$7)*100,3)</f>
        <v>41.667000000000002</v>
      </c>
    </row>
    <row r="7" spans="1:5" x14ac:dyDescent="0.25">
      <c r="B7" s="7" t="s">
        <v>15</v>
      </c>
      <c r="C7" s="8">
        <f>COUNTIF(Resp[04],B7)</f>
        <v>7</v>
      </c>
      <c r="D7" s="7">
        <f>ROUND($C7/C$8*100,2)</f>
        <v>58.33</v>
      </c>
      <c r="E7" s="18">
        <f>ROUND($C7/SUM($C$6:$C$7)*100,3)</f>
        <v>58.332999999999998</v>
      </c>
    </row>
    <row r="8" spans="1:5" x14ac:dyDescent="0.25">
      <c r="B8" s="15" t="s">
        <v>228</v>
      </c>
      <c r="C8" s="15">
        <f>SUM(C6:C7)</f>
        <v>12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5</v>
      </c>
      <c r="D6" s="8">
        <f>ROUND($C6/C$13*100,2)</f>
        <v>41.67</v>
      </c>
      <c r="E6" s="18">
        <f t="shared" ref="E6:E12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COUNTIF(Resp[06],B7)</f>
        <v>5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COUNTIF(Resp[07],B7)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5</v>
      </c>
      <c r="D6" s="8">
        <f>ROUND($C6/C$13*100,2)</f>
        <v>41.67</v>
      </c>
      <c r="E6" s="18">
        <f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COUNTIF(Resp[08],B7)</f>
        <v>5</v>
      </c>
      <c r="D7" s="8">
        <f t="shared" ref="D7:D12" si="0">ROUND($C7/C$13*100,2)</f>
        <v>41.67</v>
      </c>
      <c r="E7" s="18">
        <f t="shared" ref="E7:E12" si="1">ROUND($C7/SUM($C$6:$C$12)*100,3)</f>
        <v>41.667000000000002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8.33</v>
      </c>
      <c r="E8" s="18">
        <f t="shared" si="1"/>
        <v>8.3330000000000002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1</v>
      </c>
      <c r="D12" s="14">
        <f t="shared" si="0"/>
        <v>8.33</v>
      </c>
      <c r="E12" s="25">
        <f t="shared" si="1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5</v>
      </c>
      <c r="D6" s="8">
        <f>ROUND($C6/C$13*100,2)</f>
        <v>41.67</v>
      </c>
      <c r="E6" s="18">
        <f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COUNTIF(Resp[09],B7)</f>
        <v>5</v>
      </c>
      <c r="D7" s="8">
        <f t="shared" ref="D7:D12" si="0">ROUND($C7/C$13*100,2)</f>
        <v>41.67</v>
      </c>
      <c r="E7" s="18">
        <f t="shared" ref="E7:E12" si="1">ROUND($C7/SUM($C$6:$C$12)*100,3)</f>
        <v>41.667000000000002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8.33</v>
      </c>
      <c r="E8" s="18">
        <f t="shared" si="1"/>
        <v>8.3330000000000002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1</v>
      </c>
      <c r="D12" s="14">
        <f t="shared" si="0"/>
        <v>8.33</v>
      </c>
      <c r="E12" s="25">
        <f t="shared" si="1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4</v>
      </c>
      <c r="D6" s="8">
        <f>ROUND($C6/C$13*100,2)</f>
        <v>33.33</v>
      </c>
      <c r="E6" s="18">
        <f t="shared" ref="E6:E11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COUNTIF(Resp[10],B7)</f>
        <v>5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COUNTIF(Resp[10],B8)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1</v>
      </c>
      <c r="D12" s="14">
        <f t="shared" si="1"/>
        <v>8.33</v>
      </c>
      <c r="E12" s="25">
        <f>ROUND($C12/SUM($C$6:$C$12)*100,3)</f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3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COUNTIF(Resp[11],B7)</f>
        <v>5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COUNTIF(Resp[11],B9)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COUNTIF(Resp[12],B7)</f>
        <v>5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COUNTIF(Resp[12],B8)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58.332999999999998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5</v>
      </c>
      <c r="D6" s="8">
        <f>ROUND($C6/C$13*100,2)</f>
        <v>41.67</v>
      </c>
      <c r="E6" s="18">
        <f t="shared" ref="E6:E11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COUNTIF(Resp[13],B7)</f>
        <v>4</v>
      </c>
      <c r="D7" s="8">
        <f t="shared" ref="D7:D11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1</v>
      </c>
      <c r="D12" s="14">
        <f>ROUND($C12/C$13*100,2)</f>
        <v>8.33</v>
      </c>
      <c r="E12" s="25">
        <f>ROUND($C12/SUM($C$6:$C$12)*100,3)</f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41.67</v>
      </c>
      <c r="E6" s="18">
        <f t="shared" ref="E6:E12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COUNTIF(Resp[14],B7)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COUNTIF(Resp[14],B8)</f>
        <v>4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58.332999999999998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3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COUNTIF(Resp[15],B7)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COUNTIF(Resp[15],B8)</f>
        <v>5</v>
      </c>
      <c r="D8" s="8">
        <f t="shared" si="1"/>
        <v>41.67</v>
      </c>
      <c r="E8" s="18">
        <f t="shared" si="0"/>
        <v>41.667000000000002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41.667000000000002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COUNTIF(Resp[16],B7)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0.9998999999999999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COUNTIF(Resp[17],B7)</f>
        <v>7</v>
      </c>
      <c r="D7" s="8">
        <f t="shared" ref="D7:D12" si="1">ROUND($C7/C$13*100,2)</f>
        <v>58.33</v>
      </c>
      <c r="E7" s="18">
        <f t="shared" si="0"/>
        <v>58.332999999999998</v>
      </c>
      <c r="G7" s="8"/>
      <c r="H7" s="8"/>
    </row>
    <row r="8" spans="1:12" x14ac:dyDescent="0.25">
      <c r="B8" s="7" t="s">
        <v>16</v>
      </c>
      <c r="C8" s="8">
        <f>COUNTIF(Resp[17],B8)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14">
        <f>COUNTIF(Resp[17],B12)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COUNTIF(Resp[18],B7)</f>
        <v>6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5</v>
      </c>
      <c r="D6" s="8">
        <f>ROUND($C6/C$13*100,2)</f>
        <v>41.67</v>
      </c>
      <c r="E6" s="18">
        <f t="shared" ref="E6:E12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COUNTIF(Resp[19],B7)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3</v>
      </c>
      <c r="D6" s="7">
        <f>ROUND($C6/C$8*100,2)</f>
        <v>25</v>
      </c>
      <c r="E6" s="18">
        <f>ROUND($C6/SUM($C$6:$C$7)*100,3)</f>
        <v>25</v>
      </c>
    </row>
    <row r="7" spans="1:5" x14ac:dyDescent="0.25">
      <c r="B7" s="7" t="s">
        <v>15</v>
      </c>
      <c r="C7" s="8">
        <f>COUNTIF(Resp[20],B7)</f>
        <v>9</v>
      </c>
      <c r="D7" s="7">
        <f>ROUND($C7/C$8*100,2)</f>
        <v>75</v>
      </c>
      <c r="E7" s="18">
        <f>ROUND($C7/SUM($C$6:$C$7)*100,3)</f>
        <v>75</v>
      </c>
    </row>
    <row r="8" spans="1:5" x14ac:dyDescent="0.25">
      <c r="B8" s="15" t="s">
        <v>228</v>
      </c>
      <c r="C8" s="15">
        <f>SUM(C6:C7)</f>
        <v>12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COUNTIF(Resp[21],B8)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COUNTIF(Resp[24],B7)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COUNTIF(Resp[27],B7)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COUNTIF(Resp[28],B7)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COUNTIF(Resp[29],B7)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COUNTIF(Resp[29],B8)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33.33</v>
      </c>
      <c r="E6" s="18">
        <f t="shared" ref="E6:E12" si="1">ROUND($C6/SUM($C$7:$C$12)*100,3)</f>
        <v>50</v>
      </c>
      <c r="G6" s="20"/>
      <c r="H6" s="20"/>
    </row>
    <row r="7" spans="1:12" x14ac:dyDescent="0.25">
      <c r="B7" s="7" t="s">
        <v>14</v>
      </c>
      <c r="C7" s="8">
        <f>COUNTIF(Resp[30],B7)</f>
        <v>1</v>
      </c>
      <c r="D7" s="8">
        <f t="shared" si="0"/>
        <v>33.33</v>
      </c>
      <c r="E7" s="18">
        <f t="shared" si="1"/>
        <v>50</v>
      </c>
      <c r="G7" s="8"/>
      <c r="H7" s="8"/>
    </row>
    <row r="8" spans="1:12" x14ac:dyDescent="0.25">
      <c r="B8" s="7" t="s">
        <v>16</v>
      </c>
      <c r="C8" s="8">
        <f>COUNTIF(Resp[30],B8)</f>
        <v>1</v>
      </c>
      <c r="D8" s="8">
        <f t="shared" si="0"/>
        <v>33.33</v>
      </c>
      <c r="E8" s="18">
        <f t="shared" si="1"/>
        <v>50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SUM(D7:D12)</f>
        <v>66.66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1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1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COUNTIF(Resp[32],B7)</f>
        <v>2</v>
      </c>
      <c r="D7" s="8">
        <f t="shared" ref="D7:D12" si="1">ROUND($C7/C$13*100,2)</f>
        <v>66.67</v>
      </c>
      <c r="E7" s="18">
        <f t="shared" si="0"/>
        <v>66.667000000000002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COUNTIF(Resp[33],B7)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2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8</v>
      </c>
      <c r="D6" s="8">
        <f>ROUND($C6/C$13*100,2)</f>
        <v>66.67</v>
      </c>
      <c r="E6" s="18">
        <f t="shared" ref="E6:E12" si="0">ROUND($C6/SUM($C$6:$C$12)*100,3)</f>
        <v>66.667000000000002</v>
      </c>
      <c r="G6" s="8"/>
      <c r="H6" s="8"/>
    </row>
    <row r="7" spans="1:12" x14ac:dyDescent="0.25">
      <c r="B7" s="7" t="s">
        <v>14</v>
      </c>
      <c r="C7" s="8">
        <f>COUNTIF(Resp[35],B7)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10</v>
      </c>
      <c r="D6" s="8">
        <f>ROUND($C6/C$13*100,2)</f>
        <v>83.33</v>
      </c>
      <c r="E6" s="18">
        <f t="shared" ref="E6:E12" si="0">ROUND($C6/SUM($C$6:$C$12)*100,3)</f>
        <v>83.332999999999998</v>
      </c>
      <c r="G6" s="8"/>
      <c r="H6" s="8"/>
    </row>
    <row r="7" spans="1:12" x14ac:dyDescent="0.25">
      <c r="B7" s="7" t="s">
        <v>14</v>
      </c>
      <c r="C7" s="8">
        <f>COUNTIF(Resp[36],B7)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10</v>
      </c>
      <c r="D6" s="8">
        <f>ROUND($C6/C$13*100,2)</f>
        <v>83.33</v>
      </c>
      <c r="E6" s="18">
        <f t="shared" ref="E6:E12" si="0">ROUND($C6/SUM($C$6:$C$12)*100,3)</f>
        <v>83.332999999999998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9</v>
      </c>
      <c r="D6" s="8">
        <f>ROUND($C6/C$13*100,2)</f>
        <v>75</v>
      </c>
      <c r="E6" s="18">
        <f t="shared" ref="E6:E12" si="0">ROUND($C6/SUM($C$6:$C$12)*100,3)</f>
        <v>75</v>
      </c>
    </row>
    <row r="7" spans="1:12" x14ac:dyDescent="0.25">
      <c r="B7" s="7" t="s">
        <v>14</v>
      </c>
      <c r="C7" s="8">
        <f>COUNTIF(Resp[38],B7)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COUNTIF(Resp[38],B8)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11</v>
      </c>
      <c r="E20" s="36">
        <f>ROUND(D20/SUM(D20:D23)*100,3)</f>
        <v>91.667000000000002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8.3330000000000002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7</v>
      </c>
      <c r="D6" s="8">
        <f>ROUND($C6/C$13*100,2)</f>
        <v>58.33</v>
      </c>
      <c r="E6" s="18">
        <f t="shared" ref="E6:E12" si="0">ROUND($C6/SUM($C$6:$C$12)*100,3)</f>
        <v>58.332999999999998</v>
      </c>
      <c r="G6" s="8"/>
      <c r="H6" s="8"/>
    </row>
    <row r="7" spans="1:12" x14ac:dyDescent="0.25">
      <c r="B7" s="7" t="s">
        <v>14</v>
      </c>
      <c r="C7" s="8">
        <f>COUNTIF(Resp[39],B7)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COUNTIF(Resp[40],B7)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COUNTIF(Resp[40],B9)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COUNTIF(Resp[41],B7)</f>
        <v>6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COUNTIF(Resp[41],B8)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5</v>
      </c>
      <c r="D6" s="8">
        <f>ROUND($C6/C$13*100,2)</f>
        <v>41.67</v>
      </c>
      <c r="E6" s="18">
        <f t="shared" ref="E6:E12" si="0">ROUND($C6/SUM($C$6:$C$12)*100,3)</f>
        <v>41.667000000000002</v>
      </c>
    </row>
    <row r="7" spans="1:12" x14ac:dyDescent="0.25">
      <c r="B7" s="7" t="s">
        <v>14</v>
      </c>
      <c r="C7" s="8">
        <f>COUNTIF(Resp[42],B7)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COUNTIF(Resp[42],B8)</f>
        <v>3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8.33</v>
      </c>
      <c r="E10" s="18">
        <f t="shared" si="0"/>
        <v>8.3330000000000002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8</v>
      </c>
      <c r="E20" s="36">
        <f>ROUND(D20/SUM(D20:D23)*100,3)</f>
        <v>66.667000000000002</v>
      </c>
    </row>
    <row r="21" spans="2:5" x14ac:dyDescent="0.25">
      <c r="B21" s="33" t="s">
        <v>26</v>
      </c>
      <c r="C21" s="7" t="s">
        <v>16</v>
      </c>
      <c r="D21" s="7">
        <f>C8</f>
        <v>3</v>
      </c>
      <c r="E21" s="36">
        <f>ROUND(D21/SUM(D20:D23)*100,3)</f>
        <v>25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1</v>
      </c>
      <c r="E23" s="37">
        <f>ROUND(D23/SUM(D20:D23)*100,3)</f>
        <v>8.3330000000000002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5</v>
      </c>
      <c r="D6" s="8">
        <f>ROUND($C6/C$13*100,2)</f>
        <v>41.67</v>
      </c>
      <c r="E6" s="18">
        <f t="shared" ref="E6:E12" si="0">ROUND($C6/SUM($C$6:$C$12)*100,3)</f>
        <v>41.667000000000002</v>
      </c>
      <c r="G6" s="8"/>
      <c r="H6" s="8"/>
    </row>
    <row r="7" spans="1:12" x14ac:dyDescent="0.25">
      <c r="B7" s="7" t="s">
        <v>14</v>
      </c>
      <c r="C7" s="8">
        <f>COUNTIF(Resp[43],B7)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COUNTIF(Resp[44],B7)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COUNTIF(Resp[44],B8)</f>
        <v>4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COUNTIF(Resp[44],B10)</f>
        <v>3</v>
      </c>
      <c r="D10" s="8">
        <f t="shared" si="1"/>
        <v>25</v>
      </c>
      <c r="E10" s="18">
        <f t="shared" si="0"/>
        <v>25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41.667000000000002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COUNTIF(Resp[45],B8)</f>
        <v>3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COUNTIF(Resp[45],B9)</f>
        <v>4</v>
      </c>
      <c r="D9" s="8">
        <f t="shared" si="1"/>
        <v>33.33</v>
      </c>
      <c r="E9" s="18">
        <f t="shared" si="0"/>
        <v>33.332999999999998</v>
      </c>
      <c r="G9" s="8"/>
      <c r="H9" s="8"/>
    </row>
    <row r="10" spans="1:12" x14ac:dyDescent="0.25">
      <c r="B10" s="7" t="s">
        <v>18</v>
      </c>
      <c r="C10" s="8">
        <f>COUNTIF(Resp[45],B10)</f>
        <v>1</v>
      </c>
      <c r="D10" s="8">
        <f t="shared" si="1"/>
        <v>8.33</v>
      </c>
      <c r="E10" s="18">
        <f t="shared" si="0"/>
        <v>8.3330000000000002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41.667000000000002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COUNTIF(Resp[46],B7)</f>
        <v>2</v>
      </c>
      <c r="D7" s="8">
        <f t="shared" ref="D7:D12" si="1">ROUND($C7/C$13*100,2)</f>
        <v>16.670000000000002</v>
      </c>
      <c r="E7" s="18">
        <f t="shared" si="0"/>
        <v>16.667000000000002</v>
      </c>
      <c r="G7" s="8"/>
      <c r="H7" s="8"/>
    </row>
    <row r="8" spans="1:12" x14ac:dyDescent="0.25">
      <c r="B8" s="7" t="s">
        <v>16</v>
      </c>
      <c r="C8" s="8">
        <f>COUNTIF(Resp[46],B8)</f>
        <v>4</v>
      </c>
      <c r="D8" s="8">
        <f t="shared" si="1"/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33.332999999999998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COUNTIF(Resp[47],B7)</f>
        <v>7</v>
      </c>
      <c r="D7" s="8">
        <f t="shared" ref="D7:D12" si="1">ROUND($C7/C$13*100,2)</f>
        <v>58.33</v>
      </c>
      <c r="E7" s="18">
        <f t="shared" si="0"/>
        <v>58.332999999999998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66.667000000000002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2</v>
      </c>
      <c r="E21" s="36">
        <f>ROUND(D21/SUM(D19:D22)*100,3)</f>
        <v>16.667000000000002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COUNTIF(Resp[49],B9)</f>
        <v>2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2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COUNTIF(Resp[49],B12)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41.667000000000002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COUNTIF(Resp[50],B7)</f>
        <v>5</v>
      </c>
      <c r="D7" s="8">
        <f t="shared" ref="D7:D12" si="1">ROUND($C7/C$13*100,2)</f>
        <v>41.67</v>
      </c>
      <c r="E7" s="18">
        <f t="shared" si="0"/>
        <v>41.667000000000002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91.667000000000002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2</v>
      </c>
      <c r="D6" s="8">
        <f>ROUND($C6/C$13*100,2)</f>
        <v>16.670000000000002</v>
      </c>
      <c r="E6" s="18">
        <f t="shared" ref="E6:E12" si="0">ROUND($C6/SUM($C$6:$C$12)*100,3)</f>
        <v>16.667000000000002</v>
      </c>
      <c r="G6" s="8"/>
      <c r="H6" s="8"/>
    </row>
    <row r="7" spans="1:12" x14ac:dyDescent="0.25">
      <c r="B7" s="7" t="s">
        <v>14</v>
      </c>
      <c r="C7" s="8">
        <f>COUNTIF(Resp[51],B7)</f>
        <v>7</v>
      </c>
      <c r="D7" s="8">
        <f t="shared" ref="D7:D12" si="1">ROUND($C7/C$13*100,2)</f>
        <v>58.33</v>
      </c>
      <c r="E7" s="18">
        <f t="shared" si="0"/>
        <v>58.332999999999998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8.33</v>
      </c>
      <c r="E6" s="18">
        <f t="shared" ref="E6:E12" si="0">ROUND($C6/SUM($C$6:$C$12)*100,3)</f>
        <v>8.3330000000000002</v>
      </c>
      <c r="G6" s="8"/>
      <c r="H6" s="8"/>
    </row>
    <row r="7" spans="1:12" x14ac:dyDescent="0.25">
      <c r="B7" s="7" t="s">
        <v>14</v>
      </c>
      <c r="C7" s="8">
        <f>COUNTIF(Resp[52],B7)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COUNTIF(Resp[52],B8)</f>
        <v>5</v>
      </c>
      <c r="D8" s="8">
        <f t="shared" si="1"/>
        <v>41.67</v>
      </c>
      <c r="E8" s="18">
        <f t="shared" si="0"/>
        <v>41.667000000000002</v>
      </c>
      <c r="G8" s="8"/>
      <c r="H8" s="8"/>
    </row>
    <row r="9" spans="1:12" x14ac:dyDescent="0.25">
      <c r="B9" s="7" t="s">
        <v>17</v>
      </c>
      <c r="C9" s="8">
        <f>COUNTIF(Resp[52],B9)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2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COUNTIF(Resp[52],B12)</f>
        <v>1</v>
      </c>
      <c r="D12" s="14">
        <f t="shared" si="1"/>
        <v>8.33</v>
      </c>
      <c r="E12" s="25">
        <f t="shared" si="0"/>
        <v>8.3330000000000002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33.332999999999998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41.667000000000002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25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COUNTIF(Resp[54],B7)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COUNTIF(Resp[55],B7)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COUNTIF(Resp[55],B8)</f>
        <v>2</v>
      </c>
      <c r="D8" s="8">
        <f t="shared" si="1"/>
        <v>16.670000000000002</v>
      </c>
      <c r="E8" s="18">
        <f t="shared" si="0"/>
        <v>16.667000000000002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16.667000000000002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COUNTIF(Resp[56],B7)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COUNTIF(Resp[56],B8)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1</v>
      </c>
      <c r="D11" s="8">
        <f t="shared" si="1"/>
        <v>8.33</v>
      </c>
      <c r="E11" s="18">
        <f t="shared" si="0"/>
        <v>8.3330000000000002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8.3330000000000002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6</v>
      </c>
      <c r="D7" s="8">
        <f>ROUND($C7/C$14*100,2)</f>
        <v>50</v>
      </c>
      <c r="E7" s="18">
        <f t="shared" ref="E7:E13" si="0">ROUND($C7/SUM($C$7:$C$13)*100,3)</f>
        <v>50</v>
      </c>
      <c r="G7" s="8"/>
      <c r="H7" s="8"/>
    </row>
    <row r="8" spans="1:12" x14ac:dyDescent="0.25">
      <c r="B8" s="7" t="s">
        <v>14</v>
      </c>
      <c r="C8" s="8">
        <f>COUNTIF(Resp[57],B8)</f>
        <v>4</v>
      </c>
      <c r="D8" s="8">
        <f t="shared" ref="D8:D13" si="1">ROUND($C8/C$14*100,2)</f>
        <v>33.33</v>
      </c>
      <c r="E8" s="18">
        <f t="shared" si="0"/>
        <v>33.332999999999998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1</v>
      </c>
      <c r="D12" s="8">
        <f t="shared" si="1"/>
        <v>8.33</v>
      </c>
      <c r="E12" s="18">
        <f t="shared" si="0"/>
        <v>8.3330000000000002</v>
      </c>
      <c r="G12" s="8"/>
      <c r="H12" s="8"/>
    </row>
    <row r="13" spans="1:12" x14ac:dyDescent="0.25">
      <c r="B13" s="13" t="s">
        <v>20</v>
      </c>
      <c r="C13" s="14">
        <f>COUNTIF(Resp[57],B13)</f>
        <v>1</v>
      </c>
      <c r="D13" s="14">
        <f t="shared" si="1"/>
        <v>8.33</v>
      </c>
      <c r="E13" s="25">
        <f t="shared" si="0"/>
        <v>8.3330000000000002</v>
      </c>
      <c r="G13" s="8"/>
      <c r="H13" s="8"/>
    </row>
    <row r="14" spans="1:12" x14ac:dyDescent="0.25">
      <c r="B14" s="7" t="s">
        <v>228</v>
      </c>
      <c r="C14" s="7">
        <f>SUM(C6:C13)</f>
        <v>12</v>
      </c>
      <c r="D14" s="16">
        <f>SUM(D6:D13)</f>
        <v>99.99</v>
      </c>
      <c r="E14" s="16">
        <f>SUM(E7:E13)</f>
        <v>99.998999999999995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10</v>
      </c>
      <c r="E20" s="36">
        <f>ROUND(D20/SUM(D20:D23)*100,3)</f>
        <v>83.332999999999998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2</v>
      </c>
      <c r="E22" s="36">
        <f>ROUND(D22/SUM(D20:D23)*100,3)</f>
        <v>16.667000000000002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COUNTIF(Resp[58],B8)</f>
        <v>1</v>
      </c>
      <c r="D8" s="8">
        <f t="shared" si="1"/>
        <v>8.33</v>
      </c>
      <c r="E8" s="18">
        <f t="shared" si="0"/>
        <v>8.3330000000000002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2</v>
      </c>
      <c r="D11" s="8">
        <f t="shared" si="1"/>
        <v>16.670000000000002</v>
      </c>
      <c r="E11" s="18">
        <f t="shared" si="0"/>
        <v>16.667000000000002</v>
      </c>
      <c r="G11" s="8"/>
      <c r="H11" s="8"/>
    </row>
    <row r="12" spans="1:12" x14ac:dyDescent="0.25">
      <c r="B12" s="13" t="s">
        <v>20</v>
      </c>
      <c r="C12" s="14">
        <f>COUNTIF(Resp[58],B12)</f>
        <v>2</v>
      </c>
      <c r="D12" s="14">
        <f t="shared" si="1"/>
        <v>16.670000000000002</v>
      </c>
      <c r="E12" s="25">
        <f t="shared" si="0"/>
        <v>16.667000000000002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8.3330000000000002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33.332999999999998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8.3330000000000002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4</v>
      </c>
      <c r="D6" s="8">
        <f>ROUND($C6/C$13*100,2)</f>
        <v>33.33</v>
      </c>
      <c r="E6" s="18">
        <f t="shared" ref="E6:E12" si="0">ROUND($C6/SUM($C$6:$C$12)*100,3)</f>
        <v>33.332999999999998</v>
      </c>
      <c r="G6" s="8"/>
      <c r="H6" s="8"/>
    </row>
    <row r="7" spans="1:12" x14ac:dyDescent="0.25">
      <c r="B7" s="7" t="s">
        <v>14</v>
      </c>
      <c r="C7" s="8">
        <f>COUNTIF(Resp[59],B7)</f>
        <v>6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COUNTIF(Resp[59],B8)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COUNTIF(Resp[59],B9)</f>
        <v>2</v>
      </c>
      <c r="D9" s="8">
        <f t="shared" si="1"/>
        <v>16.670000000000002</v>
      </c>
      <c r="E9" s="18">
        <f t="shared" si="0"/>
        <v>16.667000000000002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6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4</v>
      </c>
      <c r="D7" s="8">
        <f t="shared" ref="D7:D12" si="1">ROUND($C7/C$13*100,2)</f>
        <v>33.33</v>
      </c>
      <c r="E7" s="18">
        <f t="shared" si="0"/>
        <v>33.332999999999998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1</v>
      </c>
      <c r="D9" s="8">
        <f t="shared" si="1"/>
        <v>8.33</v>
      </c>
      <c r="E9" s="18">
        <f t="shared" si="0"/>
        <v>8.3330000000000002</v>
      </c>
      <c r="G9" s="8"/>
      <c r="H9" s="8"/>
    </row>
    <row r="10" spans="1:12" x14ac:dyDescent="0.25">
      <c r="B10" s="7" t="s">
        <v>18</v>
      </c>
      <c r="C10" s="8">
        <f>COUNTIF(Resp[60],B10)</f>
        <v>1</v>
      </c>
      <c r="D10" s="8">
        <f t="shared" si="1"/>
        <v>8.33</v>
      </c>
      <c r="E10" s="18">
        <f t="shared" si="0"/>
        <v>8.3330000000000002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12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83.332999999999998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16.667000000000002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2022-02-25T19:23:59Z</dcterms:modified>
  <cp:category/>
  <cp:contentStatus/>
</cp:coreProperties>
</file>