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E3CF576E-6FFE-4F46-9DBE-B7BE884EBEE8}" xr6:coauthVersionLast="47" xr6:coauthVersionMax="47" xr10:uidLastSave="{1091FC81-02B5-4F36-916C-8A0B8DA3F284}"/>
  <bookViews>
    <workbookView xWindow="19350" yWindow="120" windowWidth="27735" windowHeight="1557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<sst xmlns="http://schemas.openxmlformats.org/spreadsheetml/2006/main" count="2733" uniqueCount="239">
  <si>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</si>
  <si>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</si>
  <si>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</si>
  <si>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</si>
  <si>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</si>
  <si>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</si>
  <si>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</si>
  <si>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</si>
  <si>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</si>
  <si>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</si>
  <si>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</si>
  <si>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</si>
  <si>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</si>
  <si>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</si>
  <si>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</si>
  <si>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</si>
  <si>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</si>
  <si>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</si>
  <si>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</si>
  <si>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</si>
  <si>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</si>
  <si>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</si>
  <si>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</si>
  <si>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</si>
  <si>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</si>
  <si>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</si>
  <si>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</si>
  <si>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</si>
  <si>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</si>
  <si>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HUMANAS</t>
  </si>
  <si>
    <t>CIÊNCIA POLÍTICA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</si>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</sst>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45.45</c:v>
                </c:pt>
                <c:pt idx="1">
                  <c:v>54.55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14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17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13.64</c:v>
                </c:pt>
                <c:pt idx="1">
                  <c:v>86.36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4.55</c:v>
                </c:pt>
                <c:pt idx="1">
                  <c:v>95.45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40.909999999999997</c:v>
                </c:pt>
                <c:pt idx="1">
                  <c:v>59.09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18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5" totalsRowShown="0" headerRowDxfId="66" dataDxfId="65">
  <autoFilter ref="A1:BH2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7</v>
      </c>
      <c r="D6" s="8">
        <f>ROUND($C6/C$13*100,2)</f>
        <v>31.82</v>
      </c>
      <c r="E6" s="18">
        <f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COUNTIF(Resp[08],B7)</f>
        <v>9</v>
      </c>
      <c r="D7" s="8">
        <f t="shared" ref="D7:D12" si="0">ROUND($C7/C$13*100,2)</f>
        <v>40.909999999999997</v>
      </c>
      <c r="E7" s="18">
        <f t="shared" ref="E7:E12" si="1">ROUND($C7/SUM($C$6:$C$12)*100,3)</f>
        <v>40.908999999999999</v>
      </c>
      <c r="G7" s="8"/>
      <c r="H7" s="8"/>
    </row>
    <row r="8" spans="1:12" x14ac:dyDescent="0.25">
      <c r="B8" s="7" t="s">
        <v>16</v>
      </c>
      <c r="C8" s="8">
        <f>COUNTIF(Resp[08],B8)</f>
        <v>3</v>
      </c>
      <c r="D8" s="8">
        <f t="shared" si="0"/>
        <v>13.64</v>
      </c>
      <c r="E8" s="18">
        <f t="shared" si="1"/>
        <v>13.635999999999999</v>
      </c>
      <c r="G8" s="8"/>
      <c r="H8" s="8"/>
    </row>
    <row r="9" spans="1:12" x14ac:dyDescent="0.25">
      <c r="B9" s="7" t="s">
        <v>17</v>
      </c>
      <c r="C9" s="8">
        <f>COUNTIF(Resp[08],B9)</f>
        <v>2</v>
      </c>
      <c r="D9" s="8">
        <f t="shared" si="0"/>
        <v>9.09</v>
      </c>
      <c r="E9" s="18">
        <f t="shared" si="1"/>
        <v>9.0909999999999993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1</v>
      </c>
      <c r="D11" s="8">
        <f t="shared" si="0"/>
        <v>4.55</v>
      </c>
      <c r="E11" s="18">
        <f t="shared" si="1"/>
        <v>4.5449999999999999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9</v>
      </c>
      <c r="D6" s="8">
        <f>ROUND($C6/C$13*100,2)</f>
        <v>40.909999999999997</v>
      </c>
      <c r="E6" s="18">
        <f>ROUND($C6/SUM($C$6:$C$12)*100,3)</f>
        <v>40.908999999999999</v>
      </c>
      <c r="G6" s="8"/>
      <c r="H6" s="8"/>
    </row>
    <row r="7" spans="1:12" x14ac:dyDescent="0.25">
      <c r="B7" s="7" t="s">
        <v>14</v>
      </c>
      <c r="C7" s="8">
        <f>COUNTIF(Resp[09],B7)</f>
        <v>7</v>
      </c>
      <c r="D7" s="8">
        <f t="shared" ref="D7:D12" si="0">ROUND($C7/C$13*100,2)</f>
        <v>31.82</v>
      </c>
      <c r="E7" s="18">
        <f t="shared" ref="E7:E12" si="1">ROUND($C7/SUM($C$6:$C$12)*100,3)</f>
        <v>31.818000000000001</v>
      </c>
      <c r="G7" s="8"/>
      <c r="H7" s="8"/>
    </row>
    <row r="8" spans="1:12" x14ac:dyDescent="0.25">
      <c r="B8" s="7" t="s">
        <v>16</v>
      </c>
      <c r="C8" s="8">
        <f>COUNTIF(Resp[09],B8)</f>
        <v>3</v>
      </c>
      <c r="D8" s="8">
        <f t="shared" si="0"/>
        <v>13.64</v>
      </c>
      <c r="E8" s="18">
        <f t="shared" si="1"/>
        <v>13.635999999999999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4.55</v>
      </c>
      <c r="E9" s="18">
        <f t="shared" si="1"/>
        <v>4.5449999999999999</v>
      </c>
      <c r="G9" s="8"/>
      <c r="H9" s="8"/>
    </row>
    <row r="10" spans="1:12" x14ac:dyDescent="0.25">
      <c r="B10" s="7" t="s">
        <v>18</v>
      </c>
      <c r="C10" s="8">
        <f>COUNTIF(Resp[09],B10)</f>
        <v>1</v>
      </c>
      <c r="D10" s="8">
        <f t="shared" si="0"/>
        <v>4.55</v>
      </c>
      <c r="E10" s="18">
        <f t="shared" si="1"/>
        <v>4.5449999999999999</v>
      </c>
      <c r="G10" s="8"/>
      <c r="H10" s="8"/>
    </row>
    <row r="11" spans="1:12" x14ac:dyDescent="0.25">
      <c r="B11" s="7" t="s">
        <v>19</v>
      </c>
      <c r="C11" s="8">
        <f>COUNTIF(Resp[09],B11)</f>
        <v>1</v>
      </c>
      <c r="D11" s="8">
        <f t="shared" si="0"/>
        <v>4.55</v>
      </c>
      <c r="E11" s="18">
        <f t="shared" si="1"/>
        <v>4.5449999999999999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100.01999999999998</v>
      </c>
      <c r="E13" s="16">
        <f>SUM(E6:E12)</f>
        <v>99.998000000000005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9</v>
      </c>
      <c r="D6" s="8">
        <f>ROUND($C6/C$13*100,2)</f>
        <v>40.909999999999997</v>
      </c>
      <c r="E6" s="18">
        <f t="shared" ref="E6:E11" si="0">ROUND($C6/SUM($C$6:$C$12)*100,3)</f>
        <v>40.908999999999999</v>
      </c>
      <c r="G6" s="8"/>
      <c r="H6" s="8"/>
    </row>
    <row r="7" spans="1:12" x14ac:dyDescent="0.25">
      <c r="B7" s="7" t="s">
        <v>14</v>
      </c>
      <c r="C7" s="8">
        <f>COUNTIF(Resp[10],B7)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COUNTIF(Resp[10],B8)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COUNTIF(Resp[10],B10)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100.00999999999998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68.182000000000002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6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COUNTIF(Resp[11],B7)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COUNTIF(Resp[11],B8)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COUNTIF(Resp[11],B10)</f>
        <v>4</v>
      </c>
      <c r="D10" s="8">
        <f t="shared" si="1"/>
        <v>18.18</v>
      </c>
      <c r="E10" s="18">
        <f t="shared" si="0"/>
        <v>18.181999999999999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22.727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COUNTIF(Resp[12],B7)</f>
        <v>1</v>
      </c>
      <c r="D7" s="8">
        <f t="shared" ref="D7:D12" si="1">ROUND($C7/C$13*100,2)</f>
        <v>4.55</v>
      </c>
      <c r="E7" s="18">
        <f t="shared" si="0"/>
        <v>4.5449999999999999</v>
      </c>
      <c r="G7" s="8"/>
      <c r="H7" s="8"/>
    </row>
    <row r="8" spans="1:12" x14ac:dyDescent="0.25">
      <c r="B8" s="7" t="s">
        <v>16</v>
      </c>
      <c r="C8" s="8">
        <f>COUNTIF(Resp[12],B8)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COUNTIF(Resp[12],B10)</f>
        <v>6</v>
      </c>
      <c r="D10" s="8">
        <f t="shared" si="1"/>
        <v>27.27</v>
      </c>
      <c r="E10" s="18">
        <f t="shared" si="0"/>
        <v>27.273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COUNTIF(Resp[12],B12)</f>
        <v>4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13.635999999999999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22.727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40.908999999999999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22.73</v>
      </c>
      <c r="E6" s="18">
        <f t="shared" ref="E6:E11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COUNTIF(Resp[13],B7)</f>
        <v>11</v>
      </c>
      <c r="D7" s="8">
        <f t="shared" ref="D7:D11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COUNTIF(Resp[13],B9)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9</v>
      </c>
      <c r="D6" s="8">
        <f>ROUND($C6/C$13*100,2)</f>
        <v>40.909999999999997</v>
      </c>
      <c r="E6" s="18">
        <f t="shared" ref="E6:E12" si="0">ROUND($C6/SUM($C$6:$C$12)*100,3)</f>
        <v>40.908999999999999</v>
      </c>
      <c r="G6" s="8"/>
      <c r="H6" s="8"/>
    </row>
    <row r="7" spans="1:12" x14ac:dyDescent="0.25">
      <c r="B7" s="7" t="s">
        <v>14</v>
      </c>
      <c r="C7" s="8">
        <f>COUNTIF(Resp[14],B7)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13.635999999999999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9</v>
      </c>
      <c r="D6" s="8">
        <f>ROUND($C6/C$13*100,2)</f>
        <v>40.909999999999997</v>
      </c>
      <c r="E6" s="18">
        <f t="shared" ref="E6:E12" si="0">ROUND($C6/SUM($C$6:$C$12)*100,3)</f>
        <v>40.908999999999999</v>
      </c>
      <c r="G6" s="8"/>
      <c r="H6" s="8"/>
    </row>
    <row r="7" spans="1:12" x14ac:dyDescent="0.25">
      <c r="B7" s="7" t="s">
        <v>14</v>
      </c>
      <c r="C7" s="8">
        <f>COUNTIF(Resp[15],B7)</f>
        <v>10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COUNTIF(Resp[15],B10)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COUNTIF(Resp[15],B11)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COUNTIF(Resp[16],B7)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COUNTIF(Resp[16],B8)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1.0001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63.636000000000003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COUNTIF(Resp[17],B7)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9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16</v>
      </c>
      <c r="I2" s="66" t="s">
        <v>16</v>
      </c>
      <c r="J2" s="66" t="s">
        <v>17</v>
      </c>
      <c r="K2" s="66" t="s">
        <v>16</v>
      </c>
      <c r="L2" s="66" t="s">
        <v>18</v>
      </c>
      <c r="M2" s="66" t="s">
        <v>18</v>
      </c>
      <c r="N2" s="66" t="s">
        <v>14</v>
      </c>
      <c r="O2" s="66" t="s">
        <v>14</v>
      </c>
      <c r="P2" s="66" t="s">
        <v>14</v>
      </c>
      <c r="Q2" s="66" t="s">
        <v>14</v>
      </c>
      <c r="R2" s="66" t="s">
        <v>14</v>
      </c>
      <c r="S2" s="66" t="s">
        <v>17</v>
      </c>
      <c r="T2" s="66" t="s">
        <v>12</v>
      </c>
      <c r="U2" s="66" t="s">
        <v>15</v>
      </c>
      <c r="AJ2" s="66" t="s">
        <v>17</v>
      </c>
      <c r="AK2" s="66" t="s">
        <v>12</v>
      </c>
      <c r="AL2" s="66" t="s">
        <v>14</v>
      </c>
      <c r="AM2" s="66" t="s">
        <v>12</v>
      </c>
      <c r="AN2" s="66" t="s">
        <v>14</v>
      </c>
      <c r="AO2" s="66" t="s">
        <v>18</v>
      </c>
      <c r="AP2" s="66" t="s">
        <v>17</v>
      </c>
      <c r="AQ2" s="66" t="s">
        <v>14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14</v>
      </c>
      <c r="AW2" s="66" t="s">
        <v>17</v>
      </c>
      <c r="AX2" s="66" t="s">
        <v>18</v>
      </c>
      <c r="AY2" s="66" t="s">
        <v>14</v>
      </c>
      <c r="AZ2" s="66" t="s">
        <v>17</v>
      </c>
      <c r="BA2" s="66" t="s">
        <v>18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14</v>
      </c>
      <c r="BH2" s="66" t="s">
        <v>12</v>
      </c>
    </row>
    <row r="3" spans="1:65" ht="24.75" customHeight="1" x14ac:dyDescent="0.25">
      <c r="A3" s="66" t="s">
        <v>30</v>
      </c>
      <c r="B3" s="66" t="s">
        <v>29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14</v>
      </c>
      <c r="M3" s="66" t="s">
        <v>20</v>
      </c>
      <c r="N3" s="66" t="s">
        <v>14</v>
      </c>
      <c r="O3" s="66" t="s">
        <v>14</v>
      </c>
      <c r="P3" s="66" t="s">
        <v>12</v>
      </c>
      <c r="Q3" s="66" t="s">
        <v>14</v>
      </c>
      <c r="R3" s="66" t="s">
        <v>12</v>
      </c>
      <c r="S3" s="66" t="s">
        <v>14</v>
      </c>
      <c r="T3" s="66" t="s">
        <v>12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12</v>
      </c>
      <c r="AT3" s="66" t="s">
        <v>12</v>
      </c>
      <c r="AU3" s="66" t="s">
        <v>12</v>
      </c>
      <c r="AV3" s="66" t="s">
        <v>12</v>
      </c>
      <c r="AW3" s="66" t="s">
        <v>14</v>
      </c>
      <c r="AX3" s="66" t="s">
        <v>14</v>
      </c>
      <c r="AY3" s="66" t="s">
        <v>14</v>
      </c>
      <c r="AZ3" s="66" t="s">
        <v>20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14</v>
      </c>
      <c r="BG3" s="66" t="s">
        <v>12</v>
      </c>
      <c r="BH3" s="66" t="s">
        <v>12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14</v>
      </c>
      <c r="I4" s="66" t="s">
        <v>14</v>
      </c>
      <c r="J4" s="66" t="s">
        <v>12</v>
      </c>
      <c r="K4" s="66" t="s">
        <v>12</v>
      </c>
      <c r="L4" s="66" t="s">
        <v>16</v>
      </c>
      <c r="M4" s="66" t="s">
        <v>20</v>
      </c>
      <c r="N4" s="66" t="s">
        <v>14</v>
      </c>
      <c r="O4" s="66" t="s">
        <v>12</v>
      </c>
      <c r="P4" s="66" t="s">
        <v>12</v>
      </c>
      <c r="Q4" s="66" t="s">
        <v>14</v>
      </c>
      <c r="R4" s="66" t="s">
        <v>12</v>
      </c>
      <c r="S4" s="66" t="s">
        <v>16</v>
      </c>
      <c r="T4" s="66" t="s">
        <v>19</v>
      </c>
      <c r="U4" s="66" t="s">
        <v>15</v>
      </c>
      <c r="AJ4" s="66" t="s">
        <v>12</v>
      </c>
      <c r="AK4" s="66" t="s">
        <v>12</v>
      </c>
      <c r="AL4" s="66" t="s">
        <v>14</v>
      </c>
      <c r="AM4" s="66" t="s">
        <v>12</v>
      </c>
      <c r="AN4" s="66" t="s">
        <v>16</v>
      </c>
      <c r="AO4" s="66" t="s">
        <v>14</v>
      </c>
      <c r="AP4" s="66" t="s">
        <v>14</v>
      </c>
      <c r="AQ4" s="66" t="s">
        <v>17</v>
      </c>
      <c r="AR4" s="66" t="s">
        <v>14</v>
      </c>
      <c r="AS4" s="66" t="s">
        <v>19</v>
      </c>
      <c r="AT4" s="66" t="s">
        <v>17</v>
      </c>
      <c r="AU4" s="66" t="s">
        <v>14</v>
      </c>
      <c r="AV4" s="66" t="s">
        <v>12</v>
      </c>
      <c r="AW4" s="66" t="s">
        <v>14</v>
      </c>
      <c r="AX4" s="66" t="s">
        <v>14</v>
      </c>
      <c r="AY4" s="66" t="s">
        <v>12</v>
      </c>
      <c r="AZ4" s="66" t="s">
        <v>14</v>
      </c>
      <c r="BA4" s="66" t="s">
        <v>16</v>
      </c>
      <c r="BB4" s="66" t="s">
        <v>12</v>
      </c>
      <c r="BC4" s="66" t="s">
        <v>12</v>
      </c>
      <c r="BD4" s="66" t="s">
        <v>12</v>
      </c>
      <c r="BE4" s="66" t="s">
        <v>19</v>
      </c>
      <c r="BF4" s="66" t="s">
        <v>20</v>
      </c>
      <c r="BG4" s="66" t="s">
        <v>16</v>
      </c>
      <c r="BH4" s="66" t="s">
        <v>17</v>
      </c>
    </row>
    <row r="5" spans="1:65" ht="24.75" customHeight="1" x14ac:dyDescent="0.25">
      <c r="A5" s="66" t="s">
        <v>30</v>
      </c>
      <c r="B5" s="66" t="s">
        <v>29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12</v>
      </c>
      <c r="H5" s="66" t="s">
        <v>14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16</v>
      </c>
      <c r="N5" s="66" t="s">
        <v>12</v>
      </c>
      <c r="O5" s="66" t="s">
        <v>12</v>
      </c>
      <c r="P5" s="66" t="s">
        <v>12</v>
      </c>
      <c r="Q5" s="66" t="s">
        <v>14</v>
      </c>
      <c r="R5" s="66" t="s">
        <v>12</v>
      </c>
      <c r="S5" s="66" t="s">
        <v>14</v>
      </c>
      <c r="T5" s="66" t="s">
        <v>12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16</v>
      </c>
      <c r="AO5" s="66" t="s">
        <v>16</v>
      </c>
      <c r="AP5" s="66" t="s">
        <v>16</v>
      </c>
      <c r="AQ5" s="66" t="s">
        <v>16</v>
      </c>
      <c r="AR5" s="66" t="s">
        <v>14</v>
      </c>
      <c r="AS5" s="66" t="s">
        <v>16</v>
      </c>
      <c r="AT5" s="66" t="s">
        <v>16</v>
      </c>
      <c r="AU5" s="66" t="s">
        <v>14</v>
      </c>
      <c r="AV5" s="66" t="s">
        <v>12</v>
      </c>
      <c r="AW5" s="66" t="s">
        <v>16</v>
      </c>
      <c r="AX5" s="66" t="s">
        <v>20</v>
      </c>
      <c r="AY5" s="66" t="s">
        <v>12</v>
      </c>
      <c r="AZ5" s="66" t="s">
        <v>12</v>
      </c>
      <c r="BA5" s="66" t="s">
        <v>16</v>
      </c>
      <c r="BB5" s="66" t="s">
        <v>14</v>
      </c>
      <c r="BC5" s="66" t="s">
        <v>14</v>
      </c>
      <c r="BD5" s="66" t="s">
        <v>14</v>
      </c>
      <c r="BE5" s="66" t="s">
        <v>14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30</v>
      </c>
      <c r="B6" s="66" t="s">
        <v>29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14</v>
      </c>
      <c r="H6" s="66" t="s">
        <v>14</v>
      </c>
      <c r="I6" s="66" t="s">
        <v>14</v>
      </c>
      <c r="J6" s="66" t="s">
        <v>14</v>
      </c>
      <c r="K6" s="66" t="s">
        <v>16</v>
      </c>
      <c r="L6" s="66" t="s">
        <v>14</v>
      </c>
      <c r="M6" s="66" t="s">
        <v>20</v>
      </c>
      <c r="N6" s="66" t="s">
        <v>17</v>
      </c>
      <c r="O6" s="66" t="s">
        <v>14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14</v>
      </c>
      <c r="U6" s="66" t="s">
        <v>15</v>
      </c>
      <c r="AJ6" s="66" t="s">
        <v>14</v>
      </c>
      <c r="AK6" s="66" t="s">
        <v>14</v>
      </c>
      <c r="AL6" s="66" t="s">
        <v>14</v>
      </c>
      <c r="AM6" s="66" t="s">
        <v>14</v>
      </c>
      <c r="AN6" s="66" t="s">
        <v>14</v>
      </c>
      <c r="AO6" s="66" t="s">
        <v>14</v>
      </c>
      <c r="AP6" s="66" t="s">
        <v>14</v>
      </c>
      <c r="AQ6" s="66" t="s">
        <v>14</v>
      </c>
      <c r="AR6" s="66" t="s">
        <v>14</v>
      </c>
      <c r="AS6" s="66" t="s">
        <v>14</v>
      </c>
      <c r="AT6" s="66" t="s">
        <v>14</v>
      </c>
      <c r="AU6" s="66" t="s">
        <v>14</v>
      </c>
      <c r="AV6" s="66" t="s">
        <v>14</v>
      </c>
      <c r="AW6" s="66" t="s">
        <v>14</v>
      </c>
      <c r="AX6" s="66" t="s">
        <v>14</v>
      </c>
      <c r="AY6" s="66" t="s">
        <v>14</v>
      </c>
      <c r="AZ6" s="66" t="s">
        <v>14</v>
      </c>
      <c r="BA6" s="66" t="s">
        <v>14</v>
      </c>
      <c r="BB6" s="66" t="s">
        <v>14</v>
      </c>
      <c r="BC6" s="66" t="s">
        <v>14</v>
      </c>
      <c r="BD6" s="66" t="s">
        <v>14</v>
      </c>
      <c r="BE6" s="66" t="s">
        <v>12</v>
      </c>
      <c r="BF6" s="66" t="s">
        <v>20</v>
      </c>
      <c r="BG6" s="66" t="s">
        <v>12</v>
      </c>
      <c r="BH6" s="66" t="s">
        <v>12</v>
      </c>
    </row>
    <row r="7" spans="1:65" ht="24.75" customHeight="1" x14ac:dyDescent="0.25">
      <c r="A7" s="66" t="s">
        <v>30</v>
      </c>
      <c r="B7" s="66" t="s">
        <v>29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16</v>
      </c>
      <c r="J7" s="66" t="s">
        <v>12</v>
      </c>
      <c r="K7" s="66" t="s">
        <v>16</v>
      </c>
      <c r="L7" s="66" t="s">
        <v>18</v>
      </c>
      <c r="M7" s="66" t="s">
        <v>17</v>
      </c>
      <c r="N7" s="66" t="s">
        <v>14</v>
      </c>
      <c r="O7" s="66" t="s">
        <v>18</v>
      </c>
      <c r="P7" s="66" t="s">
        <v>18</v>
      </c>
      <c r="Q7" s="66" t="s">
        <v>17</v>
      </c>
      <c r="R7" s="66" t="s">
        <v>12</v>
      </c>
      <c r="S7" s="66" t="s">
        <v>17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14</v>
      </c>
      <c r="AM7" s="66" t="s">
        <v>17</v>
      </c>
      <c r="AN7" s="66" t="s">
        <v>16</v>
      </c>
      <c r="AO7" s="66" t="s">
        <v>14</v>
      </c>
      <c r="AP7" s="66" t="s">
        <v>16</v>
      </c>
      <c r="AQ7" s="66" t="s">
        <v>17</v>
      </c>
      <c r="AR7" s="66" t="s">
        <v>18</v>
      </c>
      <c r="AS7" s="66" t="s">
        <v>18</v>
      </c>
      <c r="AT7" s="66" t="s">
        <v>18</v>
      </c>
      <c r="AU7" s="66" t="s">
        <v>18</v>
      </c>
      <c r="AV7" s="66" t="s">
        <v>14</v>
      </c>
      <c r="AW7" s="66" t="s">
        <v>14</v>
      </c>
      <c r="AX7" s="66" t="s">
        <v>16</v>
      </c>
      <c r="AY7" s="66" t="s">
        <v>14</v>
      </c>
      <c r="AZ7" s="66" t="s">
        <v>14</v>
      </c>
      <c r="BA7" s="66" t="s">
        <v>20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19</v>
      </c>
      <c r="BG7" s="66" t="s">
        <v>12</v>
      </c>
      <c r="BH7" s="66" t="s">
        <v>12</v>
      </c>
    </row>
    <row r="8" spans="1:65" ht="24.75" customHeight="1" x14ac:dyDescent="0.25">
      <c r="A8" s="66" t="s">
        <v>30</v>
      </c>
      <c r="B8" s="66" t="s">
        <v>29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16</v>
      </c>
      <c r="H8" s="66" t="s">
        <v>18</v>
      </c>
      <c r="I8" s="66" t="s">
        <v>17</v>
      </c>
      <c r="J8" s="66" t="s">
        <v>18</v>
      </c>
      <c r="K8" s="66" t="s">
        <v>18</v>
      </c>
      <c r="L8" s="66" t="s">
        <v>18</v>
      </c>
      <c r="M8" s="66" t="s">
        <v>18</v>
      </c>
      <c r="N8" s="66" t="s">
        <v>17</v>
      </c>
      <c r="O8" s="66" t="s">
        <v>16</v>
      </c>
      <c r="P8" s="66" t="s">
        <v>12</v>
      </c>
      <c r="Q8" s="66" t="s">
        <v>19</v>
      </c>
      <c r="R8" s="66" t="s">
        <v>16</v>
      </c>
      <c r="S8" s="66" t="s">
        <v>19</v>
      </c>
      <c r="T8" s="66" t="s">
        <v>12</v>
      </c>
      <c r="U8" s="66" t="s">
        <v>15</v>
      </c>
      <c r="AJ8" s="66" t="s">
        <v>18</v>
      </c>
      <c r="AK8" s="66" t="s">
        <v>17</v>
      </c>
      <c r="AL8" s="66" t="s">
        <v>14</v>
      </c>
      <c r="AM8" s="66" t="s">
        <v>14</v>
      </c>
      <c r="AN8" s="66" t="s">
        <v>17</v>
      </c>
      <c r="AO8" s="66" t="s">
        <v>14</v>
      </c>
      <c r="AP8" s="66" t="s">
        <v>14</v>
      </c>
      <c r="AQ8" s="66" t="s">
        <v>12</v>
      </c>
      <c r="AR8" s="66" t="s">
        <v>12</v>
      </c>
      <c r="AS8" s="66" t="s">
        <v>16</v>
      </c>
      <c r="AT8" s="66" t="s">
        <v>18</v>
      </c>
      <c r="AU8" s="66" t="s">
        <v>14</v>
      </c>
      <c r="AV8" s="66" t="s">
        <v>18</v>
      </c>
      <c r="AW8" s="66" t="s">
        <v>18</v>
      </c>
      <c r="AX8" s="66" t="s">
        <v>18</v>
      </c>
      <c r="AY8" s="66" t="s">
        <v>17</v>
      </c>
      <c r="AZ8" s="66" t="s">
        <v>17</v>
      </c>
      <c r="BA8" s="66" t="s">
        <v>18</v>
      </c>
      <c r="BB8" s="66" t="s">
        <v>17</v>
      </c>
      <c r="BC8" s="66" t="s">
        <v>17</v>
      </c>
      <c r="BD8" s="66" t="s">
        <v>17</v>
      </c>
      <c r="BE8" s="66" t="s">
        <v>19</v>
      </c>
      <c r="BF8" s="66" t="s">
        <v>19</v>
      </c>
      <c r="BG8" s="66" t="s">
        <v>14</v>
      </c>
      <c r="BH8" s="66" t="s">
        <v>14</v>
      </c>
    </row>
    <row r="9" spans="1:65" ht="24.75" customHeight="1" x14ac:dyDescent="0.25">
      <c r="A9" s="66" t="s">
        <v>30</v>
      </c>
      <c r="B9" s="66" t="s">
        <v>29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16</v>
      </c>
      <c r="H9" s="66" t="s">
        <v>12</v>
      </c>
      <c r="I9" s="66" t="s">
        <v>14</v>
      </c>
      <c r="J9" s="66" t="s">
        <v>14</v>
      </c>
      <c r="K9" s="66" t="s">
        <v>14</v>
      </c>
      <c r="L9" s="66" t="s">
        <v>16</v>
      </c>
      <c r="M9" s="66" t="s">
        <v>18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14</v>
      </c>
      <c r="S9" s="66" t="s">
        <v>14</v>
      </c>
      <c r="T9" s="66" t="s">
        <v>19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14</v>
      </c>
      <c r="AN9" s="66" t="s">
        <v>14</v>
      </c>
      <c r="AO9" s="66" t="s">
        <v>14</v>
      </c>
      <c r="AP9" s="66" t="s">
        <v>19</v>
      </c>
      <c r="AQ9" s="66" t="s">
        <v>14</v>
      </c>
      <c r="AR9" s="66" t="s">
        <v>14</v>
      </c>
      <c r="AS9" s="66" t="s">
        <v>18</v>
      </c>
      <c r="AT9" s="66" t="s">
        <v>18</v>
      </c>
      <c r="AU9" s="66" t="s">
        <v>14</v>
      </c>
      <c r="AV9" s="66" t="s">
        <v>12</v>
      </c>
      <c r="AW9" s="66" t="s">
        <v>16</v>
      </c>
      <c r="AX9" s="66" t="s">
        <v>18</v>
      </c>
      <c r="AY9" s="66" t="s">
        <v>12</v>
      </c>
      <c r="AZ9" s="66" t="s">
        <v>16</v>
      </c>
      <c r="BA9" s="66" t="s">
        <v>18</v>
      </c>
      <c r="BB9" s="66" t="s">
        <v>19</v>
      </c>
      <c r="BC9" s="66" t="s">
        <v>19</v>
      </c>
      <c r="BD9" s="66" t="s">
        <v>19</v>
      </c>
      <c r="BE9" s="66" t="s">
        <v>19</v>
      </c>
      <c r="BF9" s="66" t="s">
        <v>19</v>
      </c>
      <c r="BG9" s="66" t="s">
        <v>14</v>
      </c>
      <c r="BH9" s="66" t="s">
        <v>16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14</v>
      </c>
      <c r="H10" s="66" t="s">
        <v>14</v>
      </c>
      <c r="I10" s="66" t="s">
        <v>12</v>
      </c>
      <c r="J10" s="66" t="s">
        <v>14</v>
      </c>
      <c r="K10" s="66" t="s">
        <v>14</v>
      </c>
      <c r="L10" s="66" t="s">
        <v>18</v>
      </c>
      <c r="M10" s="66" t="s">
        <v>16</v>
      </c>
      <c r="N10" s="66" t="s">
        <v>14</v>
      </c>
      <c r="O10" s="66" t="s">
        <v>12</v>
      </c>
      <c r="P10" s="66" t="s">
        <v>14</v>
      </c>
      <c r="Q10" s="66" t="s">
        <v>14</v>
      </c>
      <c r="R10" s="66" t="s">
        <v>14</v>
      </c>
      <c r="S10" s="66" t="s">
        <v>12</v>
      </c>
      <c r="T10" s="66" t="s">
        <v>17</v>
      </c>
      <c r="U10" s="66" t="s">
        <v>15</v>
      </c>
      <c r="AJ10" s="66" t="s">
        <v>14</v>
      </c>
      <c r="AK10" s="66" t="s">
        <v>12</v>
      </c>
      <c r="AL10" s="66" t="s">
        <v>12</v>
      </c>
      <c r="AM10" s="66" t="s">
        <v>16</v>
      </c>
      <c r="AN10" s="66" t="s">
        <v>18</v>
      </c>
      <c r="AO10" s="66" t="s">
        <v>18</v>
      </c>
      <c r="AP10" s="66" t="s">
        <v>18</v>
      </c>
      <c r="AQ10" s="66" t="s">
        <v>18</v>
      </c>
      <c r="AR10" s="66" t="s">
        <v>18</v>
      </c>
      <c r="AS10" s="66" t="s">
        <v>18</v>
      </c>
      <c r="AT10" s="66" t="s">
        <v>18</v>
      </c>
      <c r="AU10" s="66" t="s">
        <v>18</v>
      </c>
      <c r="AV10" s="66" t="s">
        <v>12</v>
      </c>
      <c r="AW10" s="66" t="s">
        <v>14</v>
      </c>
      <c r="AX10" s="66" t="s">
        <v>14</v>
      </c>
      <c r="AY10" s="66" t="s">
        <v>16</v>
      </c>
      <c r="AZ10" s="66" t="s">
        <v>16</v>
      </c>
      <c r="BA10" s="66" t="s">
        <v>16</v>
      </c>
      <c r="BB10" s="66" t="s">
        <v>14</v>
      </c>
      <c r="BC10" s="66" t="s">
        <v>14</v>
      </c>
      <c r="BD10" s="66" t="s">
        <v>14</v>
      </c>
      <c r="BE10" s="66" t="s">
        <v>12</v>
      </c>
      <c r="BF10" s="66" t="s">
        <v>12</v>
      </c>
      <c r="BG10" s="66" t="s">
        <v>16</v>
      </c>
      <c r="BH10" s="66" t="s">
        <v>14</v>
      </c>
    </row>
    <row r="11" spans="1:65" ht="24.75" customHeight="1" x14ac:dyDescent="0.25">
      <c r="A11" s="66" t="s">
        <v>30</v>
      </c>
      <c r="B11" s="66" t="s">
        <v>29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12</v>
      </c>
      <c r="H11" s="66" t="s">
        <v>12</v>
      </c>
      <c r="I11" s="66" t="s">
        <v>12</v>
      </c>
      <c r="J11" s="66" t="s">
        <v>14</v>
      </c>
      <c r="K11" s="66" t="s">
        <v>12</v>
      </c>
      <c r="L11" s="66" t="s">
        <v>12</v>
      </c>
      <c r="M11" s="66" t="s">
        <v>18</v>
      </c>
      <c r="N11" s="66" t="s">
        <v>14</v>
      </c>
      <c r="O11" s="66" t="s">
        <v>12</v>
      </c>
      <c r="P11" s="66" t="s">
        <v>12</v>
      </c>
      <c r="Q11" s="66" t="s">
        <v>12</v>
      </c>
      <c r="R11" s="66" t="s">
        <v>12</v>
      </c>
      <c r="S11" s="66" t="s">
        <v>14</v>
      </c>
      <c r="T11" s="66" t="s">
        <v>12</v>
      </c>
      <c r="U11" s="66" t="s">
        <v>15</v>
      </c>
      <c r="AJ11" s="66" t="s">
        <v>14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14</v>
      </c>
      <c r="AQ11" s="66" t="s">
        <v>18</v>
      </c>
      <c r="AR11" s="66" t="s">
        <v>14</v>
      </c>
      <c r="AS11" s="66" t="s">
        <v>18</v>
      </c>
      <c r="AT11" s="66" t="s">
        <v>18</v>
      </c>
      <c r="AU11" s="66" t="s">
        <v>14</v>
      </c>
      <c r="AV11" s="66" t="s">
        <v>14</v>
      </c>
      <c r="AW11" s="66" t="s">
        <v>17</v>
      </c>
      <c r="AX11" s="66" t="s">
        <v>18</v>
      </c>
      <c r="AY11" s="66" t="s">
        <v>12</v>
      </c>
      <c r="AZ11" s="66" t="s">
        <v>16</v>
      </c>
      <c r="BA11" s="66" t="s">
        <v>18</v>
      </c>
      <c r="BB11" s="66" t="s">
        <v>14</v>
      </c>
      <c r="BC11" s="66" t="s">
        <v>14</v>
      </c>
      <c r="BD11" s="66" t="s">
        <v>16</v>
      </c>
      <c r="BE11" s="66" t="s">
        <v>19</v>
      </c>
      <c r="BF11" s="66" t="s">
        <v>20</v>
      </c>
      <c r="BG11" s="66" t="s">
        <v>14</v>
      </c>
      <c r="BH11" s="66" t="s">
        <v>12</v>
      </c>
    </row>
    <row r="12" spans="1:65" ht="40.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12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12</v>
      </c>
      <c r="M12" s="66" t="s">
        <v>12</v>
      </c>
      <c r="N12" s="66" t="s">
        <v>12</v>
      </c>
      <c r="O12" s="66" t="s">
        <v>12</v>
      </c>
      <c r="P12" s="66" t="s">
        <v>12</v>
      </c>
      <c r="Q12" s="66" t="s">
        <v>12</v>
      </c>
      <c r="R12" s="66" t="s">
        <v>12</v>
      </c>
      <c r="S12" s="66" t="s">
        <v>12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12</v>
      </c>
      <c r="AR12" s="66" t="s">
        <v>12</v>
      </c>
      <c r="AS12" s="66" t="s">
        <v>12</v>
      </c>
      <c r="AT12" s="66" t="s">
        <v>12</v>
      </c>
      <c r="AU12" s="66" t="s">
        <v>12</v>
      </c>
      <c r="AV12" s="66" t="s">
        <v>12</v>
      </c>
      <c r="AW12" s="66" t="s">
        <v>12</v>
      </c>
      <c r="AX12" s="66" t="s">
        <v>12</v>
      </c>
      <c r="AY12" s="66" t="s">
        <v>12</v>
      </c>
      <c r="AZ12" s="66" t="s">
        <v>12</v>
      </c>
      <c r="BA12" s="66" t="s">
        <v>12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12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14</v>
      </c>
      <c r="H13" s="66" t="s">
        <v>14</v>
      </c>
      <c r="I13" s="66" t="s">
        <v>14</v>
      </c>
      <c r="J13" s="66" t="s">
        <v>16</v>
      </c>
      <c r="K13" s="66" t="s">
        <v>16</v>
      </c>
      <c r="L13" s="66" t="s">
        <v>14</v>
      </c>
      <c r="M13" s="66" t="s">
        <v>16</v>
      </c>
      <c r="N13" s="66" t="s">
        <v>16</v>
      </c>
      <c r="O13" s="66" t="s">
        <v>16</v>
      </c>
      <c r="P13" s="66" t="s">
        <v>14</v>
      </c>
      <c r="Q13" s="66" t="s">
        <v>16</v>
      </c>
      <c r="R13" s="66" t="s">
        <v>16</v>
      </c>
      <c r="S13" s="66" t="s">
        <v>16</v>
      </c>
      <c r="T13" s="66" t="s">
        <v>16</v>
      </c>
      <c r="U13" s="66" t="s">
        <v>15</v>
      </c>
      <c r="AJ13" s="66" t="s">
        <v>17</v>
      </c>
      <c r="AK13" s="66" t="s">
        <v>14</v>
      </c>
      <c r="AL13" s="66" t="s">
        <v>17</v>
      </c>
      <c r="AM13" s="66" t="s">
        <v>17</v>
      </c>
      <c r="AN13" s="66" t="s">
        <v>16</v>
      </c>
      <c r="AO13" s="66" t="s">
        <v>16</v>
      </c>
      <c r="AP13" s="66" t="s">
        <v>17</v>
      </c>
      <c r="AQ13" s="66" t="s">
        <v>17</v>
      </c>
      <c r="AR13" s="66" t="s">
        <v>17</v>
      </c>
      <c r="AS13" s="66" t="s">
        <v>17</v>
      </c>
      <c r="AT13" s="66" t="s">
        <v>17</v>
      </c>
      <c r="AU13" s="66" t="s">
        <v>17</v>
      </c>
      <c r="AV13" s="66" t="s">
        <v>17</v>
      </c>
      <c r="AW13" s="66" t="s">
        <v>16</v>
      </c>
      <c r="AX13" s="66" t="s">
        <v>16</v>
      </c>
      <c r="AY13" s="66" t="s">
        <v>16</v>
      </c>
      <c r="AZ13" s="66" t="s">
        <v>17</v>
      </c>
      <c r="BA13" s="66" t="s">
        <v>18</v>
      </c>
      <c r="BB13" s="66" t="s">
        <v>19</v>
      </c>
      <c r="BC13" s="66" t="s">
        <v>19</v>
      </c>
      <c r="BD13" s="66" t="s">
        <v>19</v>
      </c>
      <c r="BE13" s="66" t="s">
        <v>19</v>
      </c>
      <c r="BF13" s="66" t="s">
        <v>19</v>
      </c>
      <c r="BG13" s="66" t="s">
        <v>16</v>
      </c>
      <c r="BH13" s="66" t="s">
        <v>14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16</v>
      </c>
      <c r="H14" s="66" t="s">
        <v>12</v>
      </c>
      <c r="I14" s="66" t="s">
        <v>14</v>
      </c>
      <c r="J14" s="66" t="s">
        <v>12</v>
      </c>
      <c r="K14" s="66" t="s">
        <v>12</v>
      </c>
      <c r="L14" s="66" t="s">
        <v>16</v>
      </c>
      <c r="M14" s="66" t="s">
        <v>18</v>
      </c>
      <c r="N14" s="66" t="s">
        <v>14</v>
      </c>
      <c r="O14" s="66" t="s">
        <v>12</v>
      </c>
      <c r="P14" s="66" t="s">
        <v>14</v>
      </c>
      <c r="Q14" s="66" t="s">
        <v>16</v>
      </c>
      <c r="R14" s="66" t="s">
        <v>14</v>
      </c>
      <c r="S14" s="66" t="s">
        <v>16</v>
      </c>
      <c r="T14" s="66" t="s">
        <v>19</v>
      </c>
      <c r="U14" s="66" t="s">
        <v>15</v>
      </c>
      <c r="AJ14" s="66" t="s">
        <v>12</v>
      </c>
      <c r="AK14" s="66" t="s">
        <v>12</v>
      </c>
      <c r="AL14" s="66" t="s">
        <v>14</v>
      </c>
      <c r="AM14" s="66" t="s">
        <v>12</v>
      </c>
      <c r="AN14" s="66" t="s">
        <v>12</v>
      </c>
      <c r="AO14" s="66" t="s">
        <v>16</v>
      </c>
      <c r="AP14" s="66" t="s">
        <v>14</v>
      </c>
      <c r="AQ14" s="66" t="s">
        <v>17</v>
      </c>
      <c r="AR14" s="66" t="s">
        <v>14</v>
      </c>
      <c r="AS14" s="66" t="s">
        <v>14</v>
      </c>
      <c r="AT14" s="66" t="s">
        <v>14</v>
      </c>
      <c r="AU14" s="66" t="s">
        <v>14</v>
      </c>
      <c r="AV14" s="66" t="s">
        <v>12</v>
      </c>
      <c r="AW14" s="66" t="s">
        <v>14</v>
      </c>
      <c r="AX14" s="66" t="s">
        <v>19</v>
      </c>
      <c r="AY14" s="66" t="s">
        <v>12</v>
      </c>
      <c r="AZ14" s="66" t="s">
        <v>12</v>
      </c>
      <c r="BA14" s="66" t="s">
        <v>19</v>
      </c>
      <c r="BB14" s="66" t="s">
        <v>19</v>
      </c>
      <c r="BC14" s="66" t="s">
        <v>12</v>
      </c>
      <c r="BD14" s="66" t="s">
        <v>12</v>
      </c>
      <c r="BE14" s="66" t="s">
        <v>19</v>
      </c>
      <c r="BF14" s="66" t="s">
        <v>19</v>
      </c>
      <c r="BG14" s="66" t="s">
        <v>12</v>
      </c>
      <c r="BH14" s="66" t="s">
        <v>12</v>
      </c>
    </row>
    <row r="15" spans="1:65" ht="24.75" customHeight="1" x14ac:dyDescent="0.25">
      <c r="A15" s="66" t="s">
        <v>30</v>
      </c>
      <c r="B15" s="66" t="s">
        <v>29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19</v>
      </c>
      <c r="H15" s="66" t="s">
        <v>19</v>
      </c>
      <c r="I15" s="66" t="s">
        <v>19</v>
      </c>
      <c r="J15" s="66" t="s">
        <v>19</v>
      </c>
      <c r="K15" s="66" t="s">
        <v>19</v>
      </c>
      <c r="L15" s="66" t="s">
        <v>19</v>
      </c>
      <c r="M15" s="66" t="s">
        <v>19</v>
      </c>
      <c r="N15" s="66" t="s">
        <v>19</v>
      </c>
      <c r="O15" s="66" t="s">
        <v>19</v>
      </c>
      <c r="P15" s="66" t="s">
        <v>19</v>
      </c>
      <c r="Q15" s="66" t="s">
        <v>19</v>
      </c>
      <c r="R15" s="66" t="s">
        <v>19</v>
      </c>
      <c r="S15" s="66" t="s">
        <v>19</v>
      </c>
      <c r="T15" s="66" t="s">
        <v>16</v>
      </c>
      <c r="U15" s="66" t="s">
        <v>15</v>
      </c>
      <c r="AJ15" s="66" t="s">
        <v>14</v>
      </c>
      <c r="AK15" s="66" t="s">
        <v>14</v>
      </c>
      <c r="AL15" s="66" t="s">
        <v>16</v>
      </c>
      <c r="AM15" s="66" t="s">
        <v>17</v>
      </c>
      <c r="AN15" s="66" t="s">
        <v>14</v>
      </c>
      <c r="AO15" s="66" t="s">
        <v>14</v>
      </c>
      <c r="AP15" s="66" t="s">
        <v>17</v>
      </c>
      <c r="AQ15" s="66" t="s">
        <v>17</v>
      </c>
      <c r="AR15" s="66" t="s">
        <v>17</v>
      </c>
      <c r="AS15" s="66" t="s">
        <v>17</v>
      </c>
      <c r="AT15" s="66" t="s">
        <v>17</v>
      </c>
      <c r="AU15" s="66" t="s">
        <v>16</v>
      </c>
      <c r="AV15" s="66" t="s">
        <v>14</v>
      </c>
      <c r="AW15" s="66" t="s">
        <v>16</v>
      </c>
      <c r="AX15" s="66" t="s">
        <v>16</v>
      </c>
      <c r="AY15" s="66" t="s">
        <v>12</v>
      </c>
      <c r="AZ15" s="66" t="s">
        <v>14</v>
      </c>
      <c r="BA15" s="66" t="s">
        <v>14</v>
      </c>
      <c r="BB15" s="66" t="s">
        <v>14</v>
      </c>
      <c r="BC15" s="66" t="s">
        <v>12</v>
      </c>
      <c r="BD15" s="66" t="s">
        <v>12</v>
      </c>
      <c r="BE15" s="66" t="s">
        <v>19</v>
      </c>
      <c r="BF15" s="66" t="s">
        <v>12</v>
      </c>
      <c r="BG15" s="66" t="s">
        <v>14</v>
      </c>
      <c r="BH15" s="66" t="s">
        <v>14</v>
      </c>
    </row>
    <row r="16" spans="1:65" ht="24.75" customHeight="1" x14ac:dyDescent="0.25">
      <c r="A16" s="66" t="s">
        <v>30</v>
      </c>
      <c r="B16" s="66" t="s">
        <v>29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12</v>
      </c>
      <c r="I16" s="66" t="s">
        <v>14</v>
      </c>
      <c r="J16" s="66" t="s">
        <v>12</v>
      </c>
      <c r="K16" s="66" t="s">
        <v>12</v>
      </c>
      <c r="L16" s="66" t="s">
        <v>12</v>
      </c>
      <c r="M16" s="66" t="s">
        <v>14</v>
      </c>
      <c r="N16" s="66" t="s">
        <v>12</v>
      </c>
      <c r="O16" s="66" t="s">
        <v>12</v>
      </c>
      <c r="P16" s="66" t="s">
        <v>12</v>
      </c>
      <c r="Q16" s="66" t="s">
        <v>12</v>
      </c>
      <c r="R16" s="66" t="s">
        <v>12</v>
      </c>
      <c r="S16" s="66" t="s">
        <v>12</v>
      </c>
      <c r="T16" s="66" t="s">
        <v>14</v>
      </c>
      <c r="U16" s="66" t="s">
        <v>15</v>
      </c>
      <c r="AJ16" s="66" t="s">
        <v>14</v>
      </c>
      <c r="AK16" s="66" t="s">
        <v>12</v>
      </c>
      <c r="AL16" s="66" t="s">
        <v>12</v>
      </c>
      <c r="AM16" s="66" t="s">
        <v>12</v>
      </c>
      <c r="AN16" s="66" t="s">
        <v>14</v>
      </c>
      <c r="AO16" s="66" t="s">
        <v>17</v>
      </c>
      <c r="AP16" s="66" t="s">
        <v>14</v>
      </c>
      <c r="AQ16" s="66" t="s">
        <v>14</v>
      </c>
      <c r="AR16" s="66" t="s">
        <v>17</v>
      </c>
      <c r="AS16" s="66" t="s">
        <v>16</v>
      </c>
      <c r="AT16" s="66" t="s">
        <v>14</v>
      </c>
      <c r="AU16" s="66" t="s">
        <v>14</v>
      </c>
      <c r="AV16" s="66" t="s">
        <v>14</v>
      </c>
      <c r="AW16" s="66" t="s">
        <v>14</v>
      </c>
      <c r="AX16" s="66" t="s">
        <v>20</v>
      </c>
      <c r="AY16" s="66" t="s">
        <v>14</v>
      </c>
      <c r="AZ16" s="66" t="s">
        <v>14</v>
      </c>
      <c r="BA16" s="66" t="s">
        <v>20</v>
      </c>
      <c r="BB16" s="66" t="s">
        <v>14</v>
      </c>
      <c r="BC16" s="66" t="s">
        <v>12</v>
      </c>
      <c r="BD16" s="66" t="s">
        <v>12</v>
      </c>
      <c r="BE16" s="66" t="s">
        <v>19</v>
      </c>
      <c r="BF16" s="66" t="s">
        <v>19</v>
      </c>
      <c r="BG16" s="66" t="s">
        <v>14</v>
      </c>
      <c r="BH16" s="66" t="s">
        <v>14</v>
      </c>
    </row>
    <row r="17" spans="1:61" ht="32.25" customHeight="1" x14ac:dyDescent="0.25">
      <c r="A17" s="66" t="s">
        <v>30</v>
      </c>
      <c r="B17" s="66" t="s">
        <v>29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12</v>
      </c>
      <c r="H17" s="66" t="s">
        <v>12</v>
      </c>
      <c r="I17" s="66" t="s">
        <v>14</v>
      </c>
      <c r="J17" s="66" t="s">
        <v>12</v>
      </c>
      <c r="K17" s="66" t="s">
        <v>12</v>
      </c>
      <c r="L17" s="66" t="s">
        <v>12</v>
      </c>
      <c r="M17" s="66" t="s">
        <v>16</v>
      </c>
      <c r="N17" s="66" t="s">
        <v>16</v>
      </c>
      <c r="O17" s="66" t="s">
        <v>14</v>
      </c>
      <c r="P17" s="66" t="s">
        <v>14</v>
      </c>
      <c r="Q17" s="66" t="s">
        <v>16</v>
      </c>
      <c r="R17" s="66" t="s">
        <v>14</v>
      </c>
      <c r="S17" s="66" t="s">
        <v>17</v>
      </c>
      <c r="T17" s="66" t="s">
        <v>19</v>
      </c>
      <c r="U17" s="66" t="s">
        <v>15</v>
      </c>
      <c r="AJ17" s="66" t="s">
        <v>12</v>
      </c>
      <c r="AK17" s="66" t="s">
        <v>14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16</v>
      </c>
      <c r="AR17" s="66" t="s">
        <v>16</v>
      </c>
      <c r="AS17" s="66" t="s">
        <v>17</v>
      </c>
      <c r="AT17" s="66" t="s">
        <v>17</v>
      </c>
      <c r="AU17" s="66" t="s">
        <v>17</v>
      </c>
      <c r="AV17" s="66" t="s">
        <v>12</v>
      </c>
      <c r="AW17" s="66" t="s">
        <v>12</v>
      </c>
      <c r="AX17" s="66" t="s">
        <v>12</v>
      </c>
      <c r="AY17" s="66" t="s">
        <v>12</v>
      </c>
      <c r="AZ17" s="66" t="s">
        <v>19</v>
      </c>
      <c r="BA17" s="66" t="s">
        <v>19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12</v>
      </c>
      <c r="BG17" s="66" t="s">
        <v>14</v>
      </c>
      <c r="BH17" s="66" t="s">
        <v>12</v>
      </c>
    </row>
    <row r="18" spans="1:61" ht="24.75" customHeight="1" x14ac:dyDescent="0.25">
      <c r="A18" s="66" t="s">
        <v>30</v>
      </c>
      <c r="B18" s="66" t="s">
        <v>29</v>
      </c>
      <c r="C18" s="66" t="s">
        <v>15</v>
      </c>
      <c r="D18" s="66" t="s">
        <v>13</v>
      </c>
      <c r="E18" s="66" t="s">
        <v>15</v>
      </c>
      <c r="F18" s="66" t="s">
        <v>15</v>
      </c>
      <c r="G18" s="66" t="s">
        <v>17</v>
      </c>
      <c r="H18" s="66" t="s">
        <v>16</v>
      </c>
      <c r="I18" s="66" t="s">
        <v>17</v>
      </c>
      <c r="J18" s="66" t="s">
        <v>16</v>
      </c>
      <c r="K18" s="66" t="s">
        <v>14</v>
      </c>
      <c r="L18" s="66" t="s">
        <v>16</v>
      </c>
      <c r="M18" s="66" t="s">
        <v>20</v>
      </c>
      <c r="N18" s="66" t="s">
        <v>16</v>
      </c>
      <c r="O18" s="66" t="s">
        <v>14</v>
      </c>
      <c r="P18" s="66" t="s">
        <v>14</v>
      </c>
      <c r="Q18" s="66" t="s">
        <v>16</v>
      </c>
      <c r="R18" s="66" t="s">
        <v>14</v>
      </c>
      <c r="S18" s="66" t="s">
        <v>16</v>
      </c>
      <c r="T18" s="66" t="s">
        <v>20</v>
      </c>
      <c r="U18" s="66" t="s">
        <v>15</v>
      </c>
      <c r="AJ18" s="66" t="s">
        <v>14</v>
      </c>
      <c r="AK18" s="66" t="s">
        <v>14</v>
      </c>
      <c r="AL18" s="66" t="s">
        <v>16</v>
      </c>
      <c r="AM18" s="66" t="s">
        <v>14</v>
      </c>
      <c r="AN18" s="66" t="s">
        <v>16</v>
      </c>
      <c r="AO18" s="66" t="s">
        <v>16</v>
      </c>
      <c r="AP18" s="66" t="s">
        <v>16</v>
      </c>
      <c r="AQ18" s="66" t="s">
        <v>17</v>
      </c>
      <c r="AR18" s="66" t="s">
        <v>17</v>
      </c>
      <c r="AS18" s="66" t="s">
        <v>17</v>
      </c>
      <c r="AT18" s="66" t="s">
        <v>18</v>
      </c>
      <c r="AU18" s="66" t="s">
        <v>17</v>
      </c>
      <c r="AV18" s="66" t="s">
        <v>14</v>
      </c>
      <c r="AW18" s="66" t="s">
        <v>14</v>
      </c>
      <c r="AX18" s="66" t="s">
        <v>16</v>
      </c>
      <c r="AY18" s="66" t="s">
        <v>16</v>
      </c>
      <c r="AZ18" s="66" t="s">
        <v>16</v>
      </c>
      <c r="BA18" s="66" t="s">
        <v>17</v>
      </c>
      <c r="BB18" s="66" t="s">
        <v>14</v>
      </c>
      <c r="BC18" s="66" t="s">
        <v>14</v>
      </c>
      <c r="BD18" s="66" t="s">
        <v>14</v>
      </c>
      <c r="BE18" s="66" t="s">
        <v>14</v>
      </c>
      <c r="BF18" s="66" t="s">
        <v>20</v>
      </c>
      <c r="BG18" s="66" t="s">
        <v>16</v>
      </c>
      <c r="BH18" s="66" t="s">
        <v>16</v>
      </c>
    </row>
    <row r="19" spans="1:61" ht="24.75" customHeight="1" x14ac:dyDescent="0.25">
      <c r="A19" s="66" t="s">
        <v>30</v>
      </c>
      <c r="B19" s="66" t="s">
        <v>29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12</v>
      </c>
      <c r="H19" s="66" t="s">
        <v>16</v>
      </c>
      <c r="I19" s="66" t="s">
        <v>12</v>
      </c>
      <c r="J19" s="66" t="s">
        <v>14</v>
      </c>
      <c r="K19" s="66" t="s">
        <v>14</v>
      </c>
      <c r="L19" s="66" t="s">
        <v>14</v>
      </c>
      <c r="M19" s="66" t="s">
        <v>16</v>
      </c>
      <c r="N19" s="66" t="s">
        <v>14</v>
      </c>
      <c r="O19" s="66" t="s">
        <v>14</v>
      </c>
      <c r="P19" s="66" t="s">
        <v>14</v>
      </c>
      <c r="Q19" s="66" t="s">
        <v>12</v>
      </c>
      <c r="R19" s="66" t="s">
        <v>12</v>
      </c>
      <c r="S19" s="66" t="s">
        <v>12</v>
      </c>
      <c r="T19" s="66" t="s">
        <v>14</v>
      </c>
      <c r="U19" s="66" t="s">
        <v>15</v>
      </c>
      <c r="AJ19" s="66" t="s">
        <v>14</v>
      </c>
      <c r="AK19" s="66" t="s">
        <v>14</v>
      </c>
      <c r="AL19" s="66" t="s">
        <v>14</v>
      </c>
      <c r="AM19" s="66" t="s">
        <v>14</v>
      </c>
      <c r="AN19" s="66" t="s">
        <v>14</v>
      </c>
      <c r="AO19" s="66" t="s">
        <v>14</v>
      </c>
      <c r="AP19" s="66" t="s">
        <v>14</v>
      </c>
      <c r="AQ19" s="66" t="s">
        <v>17</v>
      </c>
      <c r="AR19" s="66" t="s">
        <v>16</v>
      </c>
      <c r="AS19" s="66" t="s">
        <v>18</v>
      </c>
      <c r="AT19" s="66" t="s">
        <v>17</v>
      </c>
      <c r="AU19" s="66" t="s">
        <v>14</v>
      </c>
      <c r="AV19" s="66" t="s">
        <v>12</v>
      </c>
      <c r="AW19" s="66" t="s">
        <v>14</v>
      </c>
      <c r="AX19" s="66" t="s">
        <v>20</v>
      </c>
      <c r="AY19" s="66" t="s">
        <v>14</v>
      </c>
      <c r="AZ19" s="66" t="s">
        <v>14</v>
      </c>
      <c r="BA19" s="66" t="s">
        <v>20</v>
      </c>
      <c r="BB19" s="66" t="s">
        <v>12</v>
      </c>
      <c r="BC19" s="66" t="s">
        <v>12</v>
      </c>
      <c r="BD19" s="66" t="s">
        <v>12</v>
      </c>
      <c r="BE19" s="66" t="s">
        <v>14</v>
      </c>
      <c r="BF19" s="66" t="s">
        <v>14</v>
      </c>
      <c r="BG19" s="66" t="s">
        <v>14</v>
      </c>
      <c r="BH19" s="66" t="s">
        <v>14</v>
      </c>
    </row>
    <row r="20" spans="1:61" ht="24.75" customHeight="1" x14ac:dyDescent="0.25">
      <c r="A20" s="66" t="s">
        <v>30</v>
      </c>
      <c r="B20" s="66" t="s">
        <v>29</v>
      </c>
      <c r="C20" s="66" t="s">
        <v>15</v>
      </c>
      <c r="D20" s="66" t="s">
        <v>15</v>
      </c>
      <c r="E20" s="66" t="s">
        <v>15</v>
      </c>
      <c r="F20" s="66" t="s">
        <v>13</v>
      </c>
      <c r="G20" s="66" t="s">
        <v>12</v>
      </c>
      <c r="H20" s="66" t="s">
        <v>14</v>
      </c>
      <c r="I20" s="66" t="s">
        <v>14</v>
      </c>
      <c r="J20" s="66" t="s">
        <v>14</v>
      </c>
      <c r="K20" s="66" t="s">
        <v>14</v>
      </c>
      <c r="L20" s="66" t="s">
        <v>17</v>
      </c>
      <c r="M20" s="66" t="s">
        <v>18</v>
      </c>
      <c r="N20" s="66" t="s">
        <v>14</v>
      </c>
      <c r="O20" s="66" t="s">
        <v>16</v>
      </c>
      <c r="P20" s="66" t="s">
        <v>17</v>
      </c>
      <c r="Q20" s="66" t="s">
        <v>16</v>
      </c>
      <c r="R20" s="66" t="s">
        <v>17</v>
      </c>
      <c r="S20" s="66" t="s">
        <v>16</v>
      </c>
      <c r="T20" s="66" t="s">
        <v>14</v>
      </c>
      <c r="U20" s="66" t="s">
        <v>15</v>
      </c>
      <c r="AJ20" s="66" t="s">
        <v>14</v>
      </c>
      <c r="AK20" s="66" t="s">
        <v>12</v>
      </c>
      <c r="AL20" s="66" t="s">
        <v>12</v>
      </c>
      <c r="AM20" s="66" t="s">
        <v>12</v>
      </c>
      <c r="AN20" s="66" t="s">
        <v>18</v>
      </c>
      <c r="AO20" s="66" t="s">
        <v>18</v>
      </c>
      <c r="AP20" s="66" t="s">
        <v>16</v>
      </c>
      <c r="AQ20" s="66" t="s">
        <v>18</v>
      </c>
      <c r="AR20" s="66" t="s">
        <v>18</v>
      </c>
      <c r="AS20" s="66" t="s">
        <v>18</v>
      </c>
      <c r="AT20" s="66" t="s">
        <v>18</v>
      </c>
      <c r="AU20" s="66" t="s">
        <v>18</v>
      </c>
      <c r="AV20" s="66" t="s">
        <v>14</v>
      </c>
      <c r="AW20" s="66" t="s">
        <v>14</v>
      </c>
      <c r="AX20" s="66" t="s">
        <v>20</v>
      </c>
      <c r="AY20" s="66" t="s">
        <v>16</v>
      </c>
      <c r="AZ20" s="66" t="s">
        <v>14</v>
      </c>
      <c r="BA20" s="66" t="s">
        <v>20</v>
      </c>
      <c r="BB20" s="66" t="s">
        <v>14</v>
      </c>
      <c r="BC20" s="66" t="s">
        <v>12</v>
      </c>
      <c r="BD20" s="66" t="s">
        <v>12</v>
      </c>
      <c r="BE20" s="66" t="s">
        <v>14</v>
      </c>
      <c r="BF20" s="66" t="s">
        <v>14</v>
      </c>
      <c r="BG20" s="66" t="s">
        <v>14</v>
      </c>
      <c r="BH20" s="66" t="s">
        <v>14</v>
      </c>
    </row>
    <row r="21" spans="1:61" ht="24.75" customHeight="1" x14ac:dyDescent="0.25">
      <c r="A21" s="66" t="s">
        <v>30</v>
      </c>
      <c r="B21" s="66" t="s">
        <v>29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12</v>
      </c>
      <c r="H21" s="66" t="s">
        <v>12</v>
      </c>
      <c r="I21" s="66" t="s">
        <v>14</v>
      </c>
      <c r="J21" s="66" t="s">
        <v>14</v>
      </c>
      <c r="K21" s="66" t="s">
        <v>14</v>
      </c>
      <c r="L21" s="66" t="s">
        <v>14</v>
      </c>
      <c r="M21" s="66" t="s">
        <v>17</v>
      </c>
      <c r="N21" s="66" t="s">
        <v>14</v>
      </c>
      <c r="O21" s="66" t="s">
        <v>12</v>
      </c>
      <c r="P21" s="66" t="s">
        <v>12</v>
      </c>
      <c r="Q21" s="66" t="s">
        <v>12</v>
      </c>
      <c r="R21" s="66" t="s">
        <v>12</v>
      </c>
      <c r="S21" s="66" t="s">
        <v>12</v>
      </c>
      <c r="T21" s="66" t="s">
        <v>12</v>
      </c>
      <c r="U21" s="66" t="s">
        <v>13</v>
      </c>
      <c r="V21" s="66" t="s">
        <v>16</v>
      </c>
      <c r="W21" s="66" t="s">
        <v>16</v>
      </c>
      <c r="X21" s="66" t="s">
        <v>17</v>
      </c>
      <c r="Y21" s="66" t="s">
        <v>12</v>
      </c>
      <c r="Z21" s="66" t="s">
        <v>16</v>
      </c>
      <c r="AA21" s="66" t="s">
        <v>16</v>
      </c>
      <c r="AB21" s="66" t="s">
        <v>16</v>
      </c>
      <c r="AC21" s="66" t="s">
        <v>16</v>
      </c>
      <c r="AD21" s="66" t="s">
        <v>12</v>
      </c>
      <c r="AE21" s="66" t="s">
        <v>12</v>
      </c>
      <c r="AF21" s="66" t="s">
        <v>14</v>
      </c>
      <c r="AG21" s="66" t="s">
        <v>14</v>
      </c>
      <c r="AH21" s="66" t="s">
        <v>12</v>
      </c>
      <c r="AI21" s="66" t="s">
        <v>12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14</v>
      </c>
      <c r="AO21" s="66" t="s">
        <v>14</v>
      </c>
      <c r="AP21" s="66" t="s">
        <v>12</v>
      </c>
      <c r="AQ21" s="66" t="s">
        <v>16</v>
      </c>
      <c r="AR21" s="66" t="s">
        <v>18</v>
      </c>
      <c r="AS21" s="66" t="s">
        <v>16</v>
      </c>
      <c r="AT21" s="66" t="s">
        <v>18</v>
      </c>
      <c r="AU21" s="66" t="s">
        <v>16</v>
      </c>
      <c r="AV21" s="66" t="s">
        <v>12</v>
      </c>
      <c r="AW21" s="66" t="s">
        <v>12</v>
      </c>
      <c r="AX21" s="66" t="s">
        <v>16</v>
      </c>
      <c r="AY21" s="66" t="s">
        <v>12</v>
      </c>
      <c r="AZ21" s="66" t="s">
        <v>12</v>
      </c>
      <c r="BA21" s="66" t="s">
        <v>16</v>
      </c>
      <c r="BB21" s="66" t="s">
        <v>12</v>
      </c>
      <c r="BC21" s="66" t="s">
        <v>12</v>
      </c>
      <c r="BD21" s="66" t="s">
        <v>14</v>
      </c>
      <c r="BE21" s="66" t="s">
        <v>12</v>
      </c>
      <c r="BF21" s="66" t="s">
        <v>12</v>
      </c>
      <c r="BG21" s="66" t="s">
        <v>12</v>
      </c>
      <c r="BH21" s="66" t="s">
        <v>12</v>
      </c>
    </row>
    <row r="22" spans="1:61" ht="24.75" customHeight="1" x14ac:dyDescent="0.25">
      <c r="A22" s="66" t="s">
        <v>30</v>
      </c>
      <c r="B22" s="66" t="s">
        <v>29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12</v>
      </c>
      <c r="H22" s="66" t="s">
        <v>12</v>
      </c>
      <c r="I22" s="66" t="s">
        <v>12</v>
      </c>
      <c r="J22" s="66" t="s">
        <v>12</v>
      </c>
      <c r="K22" s="66" t="s">
        <v>12</v>
      </c>
      <c r="L22" s="66" t="s">
        <v>12</v>
      </c>
      <c r="M22" s="66" t="s">
        <v>12</v>
      </c>
      <c r="N22" s="66" t="s">
        <v>12</v>
      </c>
      <c r="O22" s="66" t="s">
        <v>12</v>
      </c>
      <c r="P22" s="66" t="s">
        <v>12</v>
      </c>
      <c r="Q22" s="66" t="s">
        <v>12</v>
      </c>
      <c r="R22" s="66" t="s">
        <v>12</v>
      </c>
      <c r="S22" s="66" t="s">
        <v>12</v>
      </c>
      <c r="T22" s="66" t="s">
        <v>19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12</v>
      </c>
      <c r="AO22" s="66" t="s">
        <v>12</v>
      </c>
      <c r="AP22" s="66" t="s">
        <v>12</v>
      </c>
      <c r="AQ22" s="66" t="s">
        <v>12</v>
      </c>
      <c r="AR22" s="66" t="s">
        <v>12</v>
      </c>
      <c r="AS22" s="66" t="s">
        <v>12</v>
      </c>
      <c r="AT22" s="66" t="s">
        <v>12</v>
      </c>
      <c r="AU22" s="66" t="s">
        <v>12</v>
      </c>
      <c r="AV22" s="66" t="s">
        <v>12</v>
      </c>
      <c r="AW22" s="66" t="s">
        <v>12</v>
      </c>
      <c r="AX22" s="66" t="s">
        <v>12</v>
      </c>
      <c r="AY22" s="66" t="s">
        <v>12</v>
      </c>
      <c r="AZ22" s="66" t="s">
        <v>12</v>
      </c>
      <c r="BA22" s="66" t="s">
        <v>12</v>
      </c>
      <c r="BB22" s="66" t="s">
        <v>12</v>
      </c>
      <c r="BC22" s="66" t="s">
        <v>12</v>
      </c>
      <c r="BD22" s="66" t="s">
        <v>12</v>
      </c>
      <c r="BE22" s="66" t="s">
        <v>12</v>
      </c>
      <c r="BF22" s="66" t="s">
        <v>12</v>
      </c>
      <c r="BG22" s="66" t="s">
        <v>12</v>
      </c>
      <c r="BH22" s="66" t="s">
        <v>12</v>
      </c>
    </row>
    <row r="23" spans="1:61" ht="24.75" customHeight="1" x14ac:dyDescent="0.25">
      <c r="A23" s="66" t="s">
        <v>30</v>
      </c>
      <c r="B23" s="66" t="s">
        <v>29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16</v>
      </c>
      <c r="H23" s="66" t="s">
        <v>16</v>
      </c>
      <c r="I23" s="66" t="s">
        <v>16</v>
      </c>
      <c r="J23" s="66" t="s">
        <v>16</v>
      </c>
      <c r="K23" s="66" t="s">
        <v>17</v>
      </c>
      <c r="L23" s="66" t="s">
        <v>14</v>
      </c>
      <c r="M23" s="66" t="s">
        <v>17</v>
      </c>
      <c r="N23" s="66" t="s">
        <v>12</v>
      </c>
      <c r="O23" s="66" t="s">
        <v>14</v>
      </c>
      <c r="P23" s="66" t="s">
        <v>14</v>
      </c>
      <c r="Q23" s="66" t="s">
        <v>12</v>
      </c>
      <c r="R23" s="66" t="s">
        <v>14</v>
      </c>
      <c r="S23" s="66" t="s">
        <v>12</v>
      </c>
      <c r="T23" s="66" t="s">
        <v>19</v>
      </c>
      <c r="U23" s="66" t="s">
        <v>15</v>
      </c>
      <c r="AJ23" s="66" t="s">
        <v>18</v>
      </c>
      <c r="AK23" s="66" t="s">
        <v>17</v>
      </c>
      <c r="AL23" s="66" t="s">
        <v>17</v>
      </c>
      <c r="AM23" s="66" t="s">
        <v>17</v>
      </c>
      <c r="AN23" s="66" t="s">
        <v>14</v>
      </c>
      <c r="AO23" s="66" t="s">
        <v>14</v>
      </c>
      <c r="AP23" s="66" t="s">
        <v>16</v>
      </c>
      <c r="AQ23" s="66" t="s">
        <v>18</v>
      </c>
      <c r="AR23" s="66" t="s">
        <v>18</v>
      </c>
      <c r="AS23" s="66" t="s">
        <v>18</v>
      </c>
      <c r="AT23" s="66" t="s">
        <v>18</v>
      </c>
      <c r="AU23" s="66" t="s">
        <v>18</v>
      </c>
      <c r="AV23" s="66" t="s">
        <v>19</v>
      </c>
      <c r="AW23" s="66" t="s">
        <v>19</v>
      </c>
      <c r="AX23" s="66" t="s">
        <v>19</v>
      </c>
      <c r="AY23" s="66" t="s">
        <v>16</v>
      </c>
      <c r="AZ23" s="66" t="s">
        <v>20</v>
      </c>
      <c r="BA23" s="66" t="s">
        <v>20</v>
      </c>
      <c r="BB23" s="66" t="s">
        <v>12</v>
      </c>
      <c r="BC23" s="66" t="s">
        <v>12</v>
      </c>
      <c r="BD23" s="66" t="s">
        <v>12</v>
      </c>
      <c r="BE23" s="66" t="s">
        <v>12</v>
      </c>
      <c r="BF23" s="66" t="s">
        <v>12</v>
      </c>
      <c r="BG23" s="66" t="s">
        <v>17</v>
      </c>
      <c r="BH23" s="66" t="s">
        <v>17</v>
      </c>
    </row>
    <row r="24" spans="1:61" ht="24.75" customHeight="1" x14ac:dyDescent="0.25">
      <c r="A24" s="69"/>
      <c r="B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45.75" customHeight="1" x14ac:dyDescent="0.25">
      <c r="A25" s="69"/>
      <c r="B25" s="70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32.25" customHeight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32.25" customHeight="1" x14ac:dyDescent="0.25">
      <c r="A27" s="69"/>
      <c r="B27" s="71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32.2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32.2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</sheetData>
  <conditionalFormatting sqref="A3:A23">
    <cfRule type="uniqueValues" dxfId="0" priority="23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COUNTIF(Resp[18],B7)</f>
        <v>5</v>
      </c>
      <c r="D7" s="8">
        <f t="shared" ref="D7:D12" si="1">ROUND($C7/C$13*100,2)</f>
        <v>22.73</v>
      </c>
      <c r="E7" s="18">
        <f t="shared" si="0"/>
        <v>22.727</v>
      </c>
      <c r="G7" s="8"/>
      <c r="H7" s="8"/>
    </row>
    <row r="8" spans="1:12" x14ac:dyDescent="0.25">
      <c r="B8" s="7" t="s">
        <v>16</v>
      </c>
      <c r="C8" s="8">
        <f>COUNTIF(Resp[18],B8)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COUNTIF(Resp[18],B9)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COUNTIF(Resp[19],B7)</f>
        <v>4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COUNTIF(Resp[19],B8)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COUNTIF(Resp[19],B9)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6</v>
      </c>
      <c r="D11" s="8">
        <f t="shared" si="1"/>
        <v>27.27</v>
      </c>
      <c r="E11" s="18">
        <f t="shared" si="0"/>
        <v>27.273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4.55</v>
      </c>
      <c r="E12" s="25">
        <f t="shared" si="0"/>
        <v>4.5449999999999999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99.999999999999986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31.818000000000001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</v>
      </c>
      <c r="D6" s="7">
        <f>ROUND($C6/C$8*100,2)</f>
        <v>4.55</v>
      </c>
      <c r="E6" s="18">
        <f>ROUND($C6/SUM($C$6:$C$7)*100,3)</f>
        <v>4.5449999999999999</v>
      </c>
    </row>
    <row r="7" spans="1:5" x14ac:dyDescent="0.25">
      <c r="B7" s="7" t="s">
        <v>15</v>
      </c>
      <c r="C7" s="8">
        <f>COUNTIF(Resp[20],B7)</f>
        <v>21</v>
      </c>
      <c r="D7" s="7">
        <f>ROUND($C7/C$8*100,2)</f>
        <v>95.45</v>
      </c>
      <c r="E7" s="18">
        <f>ROUND($C7/SUM($C$6:$C$7)*100,3)</f>
        <v>95.454999999999998</v>
      </c>
    </row>
    <row r="8" spans="1:5" x14ac:dyDescent="0.25">
      <c r="B8" s="15" t="s">
        <v>228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1</v>
      </c>
      <c r="D9" s="8">
        <f t="shared" si="1"/>
        <v>100</v>
      </c>
      <c r="E9" s="18">
        <f t="shared" si="0"/>
        <v>100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100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SUM(D7:D12)</f>
        <v>0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COUNTIF(Resp[35],B7)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COUNTIF(Resp[35],B10)</f>
        <v>2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14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90.909000000000006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COUNTIF(Resp[37],B7)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COUNTIF(Resp[37],B9)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10</v>
      </c>
      <c r="D6" s="12">
        <f>ROUND($C6/C$8*100,2)</f>
        <v>45.45</v>
      </c>
      <c r="E6" s="18">
        <f>ROUND($C6/SUM($C$6:$C$7)*100,3)</f>
        <v>45.454999999999998</v>
      </c>
    </row>
    <row r="7" spans="1:5" x14ac:dyDescent="0.25">
      <c r="B7" s="7" t="s">
        <v>15</v>
      </c>
      <c r="C7" s="8">
        <f>COUNTIF(Resp[01],B7)</f>
        <v>12</v>
      </c>
      <c r="D7" s="12">
        <f>ROUND($C7/C$8*100,2)</f>
        <v>54.55</v>
      </c>
      <c r="E7" s="18">
        <f>ROUND($C7/SUM($C$6:$C$7)*100,3)</f>
        <v>54.545000000000002</v>
      </c>
    </row>
    <row r="8" spans="1:5" x14ac:dyDescent="0.25">
      <c r="B8" s="15" t="s">
        <v>228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12</v>
      </c>
      <c r="D6" s="8">
        <f>ROUND($C6/C$13*100,2)</f>
        <v>54.55</v>
      </c>
      <c r="E6" s="18">
        <f t="shared" ref="E6:E12" si="0">ROUND($C6/SUM($C$6:$C$12)*100,3)</f>
        <v>54.545000000000002</v>
      </c>
    </row>
    <row r="7" spans="1:12" x14ac:dyDescent="0.25">
      <c r="B7" s="7" t="s">
        <v>14</v>
      </c>
      <c r="C7" s="8">
        <f>COUNTIF(Resp[38],B7)</f>
        <v>5</v>
      </c>
      <c r="D7" s="8">
        <f t="shared" ref="D7:D12" si="1">ROUND($C7/C$13*100,2)</f>
        <v>22.73</v>
      </c>
      <c r="E7" s="18">
        <f t="shared" si="0"/>
        <v>22.727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COUNTIF(Resp[38],B9)</f>
        <v>4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17</v>
      </c>
      <c r="E20" s="36">
        <f>ROUND(D20/SUM(D20:D23)*100,3)</f>
        <v>94.444000000000003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5.556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6</v>
      </c>
      <c r="D6" s="8">
        <f>ROUND($C6/C$13*100,2)</f>
        <v>27.27</v>
      </c>
      <c r="E6" s="18">
        <f t="shared" ref="E6:E12" si="0">ROUND($C6/SUM($C$6:$C$12)*100,3)</f>
        <v>27.273</v>
      </c>
      <c r="G6" s="8"/>
      <c r="H6" s="8"/>
    </row>
    <row r="7" spans="1:12" x14ac:dyDescent="0.25">
      <c r="B7" s="7" t="s">
        <v>14</v>
      </c>
      <c r="C7" s="8">
        <f>COUNTIF(Resp[39],B7)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COUNTIF(Resp[39],B8)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COUNTIF(Resp[39],B10)</f>
        <v>2</v>
      </c>
      <c r="D10" s="8">
        <f t="shared" si="1"/>
        <v>9.09</v>
      </c>
      <c r="E10" s="18">
        <f t="shared" si="0"/>
        <v>9.0909999999999993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63.636000000000003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COUNTIF(Resp[40],B7)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COUNTIF(Resp[40],B8)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COUNTIF(Resp[40],B10)</f>
        <v>3</v>
      </c>
      <c r="D10" s="8">
        <f t="shared" si="1"/>
        <v>13.64</v>
      </c>
      <c r="E10" s="18">
        <f t="shared" si="0"/>
        <v>13.635999999999999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63.636000000000003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COUNTIF(Resp[41],B7)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COUNTIF(Resp[41],B8)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COUNTIF(Resp[41],B9)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COUNTIF(Resp[41],B10)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100.02</v>
      </c>
      <c r="E13" s="16">
        <f>SUM(E6:E12)</f>
        <v>99.998000000000005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</row>
    <row r="7" spans="1:12" x14ac:dyDescent="0.25">
      <c r="B7" s="7" t="s">
        <v>14</v>
      </c>
      <c r="C7" s="8">
        <f>COUNTIF(Resp[42],B7)</f>
        <v>4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COUNTIF(Resp[42],B8)</f>
        <v>3</v>
      </c>
      <c r="D8" s="8">
        <f t="shared" si="1"/>
        <v>13.64</v>
      </c>
      <c r="E8" s="18">
        <f t="shared" si="0"/>
        <v>13.635999999999999</v>
      </c>
      <c r="G8" s="8"/>
      <c r="H8" s="8"/>
    </row>
    <row r="9" spans="1:12" x14ac:dyDescent="0.25">
      <c r="B9" s="7" t="s">
        <v>17</v>
      </c>
      <c r="C9" s="8">
        <f>COUNTIF(Resp[42],B9)</f>
        <v>7</v>
      </c>
      <c r="D9" s="8">
        <f t="shared" si="1"/>
        <v>31.82</v>
      </c>
      <c r="E9" s="18">
        <f t="shared" si="0"/>
        <v>31.818000000000001</v>
      </c>
      <c r="G9" s="8"/>
      <c r="H9" s="8"/>
    </row>
    <row r="10" spans="1:12" x14ac:dyDescent="0.25">
      <c r="B10" s="7" t="s">
        <v>18</v>
      </c>
      <c r="C10" s="8">
        <f>COUNTIF(Resp[42],B10)</f>
        <v>4</v>
      </c>
      <c r="D10" s="8">
        <f t="shared" si="1"/>
        <v>18.18</v>
      </c>
      <c r="E10" s="18">
        <f t="shared" si="0"/>
        <v>18.181999999999999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8</v>
      </c>
      <c r="E20" s="36">
        <f>ROUND(D20/SUM(D20:D23)*100,3)</f>
        <v>36.363999999999997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13.635999999999999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11</v>
      </c>
      <c r="E23" s="37">
        <f>ROUND(D23/SUM(D20:D23)*100,3)</f>
        <v>50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COUNTIF(Resp[43],B7)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COUNTIF(Resp[43],B9)</f>
        <v>4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18</v>
      </c>
      <c r="C10" s="8">
        <f>COUNTIF(Resp[43],B10)</f>
        <v>6</v>
      </c>
      <c r="D10" s="8">
        <f t="shared" si="1"/>
        <v>27.27</v>
      </c>
      <c r="E10" s="18">
        <f t="shared" si="0"/>
        <v>27.273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99.99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45.454999999999998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45.454999999999998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3</v>
      </c>
      <c r="D6" s="8">
        <f>ROUND($C6/C$13*100,2)</f>
        <v>13.64</v>
      </c>
      <c r="E6" s="18">
        <f t="shared" ref="E6:E12" si="0">ROUND($C6/SUM($C$6:$C$12)*100,3)</f>
        <v>13.635999999999999</v>
      </c>
      <c r="G6" s="8"/>
      <c r="H6" s="8"/>
    </row>
    <row r="7" spans="1:12" x14ac:dyDescent="0.25">
      <c r="B7" s="7" t="s">
        <v>14</v>
      </c>
      <c r="C7" s="8">
        <f>COUNTIF(Resp[44],B7)</f>
        <v>2</v>
      </c>
      <c r="D7" s="8">
        <f t="shared" ref="D7:D12" si="1">ROUND($C7/C$13*100,2)</f>
        <v>9.09</v>
      </c>
      <c r="E7" s="18">
        <f t="shared" si="0"/>
        <v>9.0909999999999993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COUNTIF(Resp[44],B9)</f>
        <v>4</v>
      </c>
      <c r="D9" s="8">
        <f t="shared" si="1"/>
        <v>18.18</v>
      </c>
      <c r="E9" s="18">
        <f t="shared" si="0"/>
        <v>18.181999999999999</v>
      </c>
      <c r="G9" s="8"/>
      <c r="H9" s="8"/>
    </row>
    <row r="10" spans="1:12" x14ac:dyDescent="0.25">
      <c r="B10" s="7" t="s">
        <v>18</v>
      </c>
      <c r="C10" s="8">
        <f>COUNTIF(Resp[44],B10)</f>
        <v>8</v>
      </c>
      <c r="D10" s="8">
        <f t="shared" si="1"/>
        <v>36.36</v>
      </c>
      <c r="E10" s="18">
        <f t="shared" si="0"/>
        <v>36.363999999999997</v>
      </c>
      <c r="G10" s="8"/>
      <c r="H10" s="8"/>
    </row>
    <row r="11" spans="1:12" x14ac:dyDescent="0.25">
      <c r="B11" s="7" t="s">
        <v>19</v>
      </c>
      <c r="C11" s="8">
        <f>COUNTIF(Resp[44],B11)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99.999999999999986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22.727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12</v>
      </c>
      <c r="E22" s="37">
        <f>ROUND(D22/SUM(D19:D22)*100,3)</f>
        <v>54.545000000000002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3</v>
      </c>
      <c r="D6" s="8">
        <f>ROUND($C6/C$13*100,2)</f>
        <v>13.64</v>
      </c>
      <c r="E6" s="18">
        <f t="shared" ref="E6:E12" si="0">ROUND($C6/SUM($C$6:$C$12)*100,3)</f>
        <v>13.635999999999999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13.64</v>
      </c>
      <c r="E7" s="18">
        <f t="shared" si="0"/>
        <v>13.635999999999999</v>
      </c>
      <c r="G7" s="8"/>
      <c r="H7" s="8"/>
    </row>
    <row r="8" spans="1:12" x14ac:dyDescent="0.25">
      <c r="B8" s="7" t="s">
        <v>16</v>
      </c>
      <c r="C8" s="8">
        <f>COUNTIF(Resp[45],B8)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22.73</v>
      </c>
      <c r="E9" s="18">
        <f t="shared" si="0"/>
        <v>22.727</v>
      </c>
      <c r="G9" s="8"/>
      <c r="H9" s="8"/>
    </row>
    <row r="10" spans="1:12" x14ac:dyDescent="0.25">
      <c r="B10" s="7" t="s">
        <v>18</v>
      </c>
      <c r="C10" s="8">
        <f>COUNTIF(Resp[45],B10)</f>
        <v>10</v>
      </c>
      <c r="D10" s="8">
        <f t="shared" si="1"/>
        <v>45.45</v>
      </c>
      <c r="E10" s="18">
        <f t="shared" si="0"/>
        <v>45.454999999999998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27.273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15</v>
      </c>
      <c r="E22" s="37">
        <f>ROUND(D22/SUM(D19:D22)*100,3)</f>
        <v>68.182000000000002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3</v>
      </c>
      <c r="D6" s="8">
        <f>ROUND($C6/C$13*100,2)</f>
        <v>13.64</v>
      </c>
      <c r="E6" s="18">
        <f t="shared" ref="E6:E12" si="0">ROUND($C6/SUM($C$6:$C$12)*100,3)</f>
        <v>13.635999999999999</v>
      </c>
      <c r="G6" s="8"/>
      <c r="H6" s="8"/>
    </row>
    <row r="7" spans="1:12" x14ac:dyDescent="0.25">
      <c r="B7" s="7" t="s">
        <v>14</v>
      </c>
      <c r="C7" s="8">
        <f>COUNTIF(Resp[46],B7)</f>
        <v>9</v>
      </c>
      <c r="D7" s="8">
        <f t="shared" ref="D7:D12" si="1">ROUND($C7/C$13*100,2)</f>
        <v>40.909999999999997</v>
      </c>
      <c r="E7" s="18">
        <f t="shared" si="0"/>
        <v>40.908999999999999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COUNTIF(Resp[46],B9)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COUNTIF(Resp[46],B10)</f>
        <v>5</v>
      </c>
      <c r="D10" s="8">
        <f t="shared" si="1"/>
        <v>22.73</v>
      </c>
      <c r="E10" s="18">
        <f t="shared" si="0"/>
        <v>22.727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36.363999999999997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COUNTIF(Resp[47],B7)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COUNTIF(Resp[47],B10)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3</v>
      </c>
      <c r="D6" s="7">
        <f>ROUND($C6/C$8*100,2)</f>
        <v>13.64</v>
      </c>
      <c r="E6" s="18">
        <f>ROUND($C6/SUM($C$6:$C$7)*100,3)</f>
        <v>13.635999999999999</v>
      </c>
    </row>
    <row r="7" spans="1:5" x14ac:dyDescent="0.25">
      <c r="B7" s="7" t="s">
        <v>15</v>
      </c>
      <c r="C7" s="8">
        <f>COUNTIF(Resp[02],B7)</f>
        <v>19</v>
      </c>
      <c r="D7" s="7">
        <f>ROUND($C7/C$8*100,2)</f>
        <v>86.36</v>
      </c>
      <c r="E7" s="18">
        <f>ROUND($C7/SUM($C$6:$C$7)*100,3)</f>
        <v>86.364000000000004</v>
      </c>
    </row>
    <row r="8" spans="1:5" x14ac:dyDescent="0.25">
      <c r="B8" s="15" t="s">
        <v>228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4</v>
      </c>
      <c r="D6" s="8">
        <f>ROUND($C6/C$13*100,2)</f>
        <v>18.18</v>
      </c>
      <c r="E6" s="18">
        <f t="shared" ref="E6:E12" si="0">ROUND($C6/SUM($C$6:$C$12)*100,3)</f>
        <v>18.181999999999999</v>
      </c>
      <c r="G6" s="8"/>
      <c r="H6" s="8"/>
    </row>
    <row r="7" spans="1:12" x14ac:dyDescent="0.25">
      <c r="B7" s="7" t="s">
        <v>14</v>
      </c>
      <c r="C7" s="8">
        <f>COUNTIF(Resp[48],B7)</f>
        <v>10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COUNTIF(Resp[48],B12)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63.636000000000003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3</v>
      </c>
      <c r="D6" s="8">
        <f>ROUND($C6/C$13*100,2)</f>
        <v>13.64</v>
      </c>
      <c r="E6" s="18">
        <f t="shared" ref="E6:E12" si="0">ROUND($C6/SUM($C$6:$C$12)*100,3)</f>
        <v>13.635999999999999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18.18</v>
      </c>
      <c r="E7" s="18">
        <f t="shared" si="0"/>
        <v>18.181999999999999</v>
      </c>
      <c r="G7" s="8"/>
      <c r="H7" s="8"/>
    </row>
    <row r="8" spans="1:12" x14ac:dyDescent="0.25">
      <c r="B8" s="7" t="s">
        <v>16</v>
      </c>
      <c r="C8" s="8">
        <f>COUNTIF(Resp[49],B8)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4</v>
      </c>
      <c r="D10" s="8">
        <f t="shared" si="1"/>
        <v>18.18</v>
      </c>
      <c r="E10" s="18">
        <f t="shared" si="0"/>
        <v>18.181999999999999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14">
        <f>COUNTIF(Resp[49],B12)</f>
        <v>4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31.818000000000001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27.273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18.181999999999999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COUNTIF(Resp[50],B7)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COUNTIF(Resp[50],B8)</f>
        <v>5</v>
      </c>
      <c r="D8" s="8">
        <f t="shared" si="1"/>
        <v>22.73</v>
      </c>
      <c r="E8" s="18">
        <f t="shared" si="0"/>
        <v>22.727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22.727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5</v>
      </c>
      <c r="D6" s="8">
        <f>ROUND($C6/C$13*100,2)</f>
        <v>22.73</v>
      </c>
      <c r="E6" s="18">
        <f t="shared" ref="E6:E12" si="0">ROUND($C6/SUM($C$6:$C$12)*100,3)</f>
        <v>22.727</v>
      </c>
      <c r="G6" s="8"/>
      <c r="H6" s="8"/>
    </row>
    <row r="7" spans="1:12" x14ac:dyDescent="0.25">
      <c r="B7" s="7" t="s">
        <v>14</v>
      </c>
      <c r="C7" s="8">
        <f>COUNTIF(Resp[51],B7)</f>
        <v>7</v>
      </c>
      <c r="D7" s="8">
        <f t="shared" ref="D7:D12" si="1">ROUND($C7/C$13*100,2)</f>
        <v>31.82</v>
      </c>
      <c r="E7" s="18">
        <f t="shared" si="0"/>
        <v>31.818000000000001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COUNTIF(Resp[51],B9)</f>
        <v>3</v>
      </c>
      <c r="D9" s="8">
        <f t="shared" si="1"/>
        <v>13.64</v>
      </c>
      <c r="E9" s="18">
        <f t="shared" si="0"/>
        <v>13.635999999999999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9.09</v>
      </c>
      <c r="E12" s="25">
        <f t="shared" si="0"/>
        <v>9.0909999999999993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54.545000000000002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13.635999999999999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13.635999999999999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2</v>
      </c>
      <c r="D6" s="8">
        <f>ROUND($C6/C$13*100,2)</f>
        <v>9.09</v>
      </c>
      <c r="E6" s="18">
        <f t="shared" ref="E6:E12" si="0">ROUND($C6/SUM($C$6:$C$12)*100,3)</f>
        <v>9.0909999999999993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9.09</v>
      </c>
      <c r="E7" s="18">
        <f t="shared" si="0"/>
        <v>9.0909999999999993</v>
      </c>
      <c r="G7" s="8"/>
      <c r="H7" s="8"/>
    </row>
    <row r="8" spans="1:12" x14ac:dyDescent="0.25">
      <c r="B8" s="7" t="s">
        <v>16</v>
      </c>
      <c r="C8" s="8">
        <f>COUNTIF(Resp[52],B8)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22.73</v>
      </c>
      <c r="E10" s="18">
        <f t="shared" si="0"/>
        <v>22.727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14">
        <f>COUNTIF(Resp[52],B12)</f>
        <v>6</v>
      </c>
      <c r="D12" s="14">
        <f t="shared" si="1"/>
        <v>27.27</v>
      </c>
      <c r="E12" s="25">
        <f t="shared" si="0"/>
        <v>27.273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18.181999999999999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36.363999999999997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27.273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COUNTIF(Resp[54],B7)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3</v>
      </c>
      <c r="D11" s="8">
        <f t="shared" si="1"/>
        <v>13.64</v>
      </c>
      <c r="E11" s="18">
        <f t="shared" si="0"/>
        <v>13.635999999999999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13.635999999999999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14</v>
      </c>
      <c r="D6" s="8">
        <f>ROUND($C6/C$13*100,2)</f>
        <v>63.64</v>
      </c>
      <c r="E6" s="18">
        <f t="shared" ref="E6:E12" si="0">ROUND($C6/SUM($C$6:$C$12)*100,3)</f>
        <v>63.636000000000003</v>
      </c>
      <c r="G6" s="8"/>
      <c r="H6" s="8"/>
    </row>
    <row r="7" spans="1:12" x14ac:dyDescent="0.25">
      <c r="B7" s="7" t="s">
        <v>14</v>
      </c>
      <c r="C7" s="8">
        <f>COUNTIF(Resp[55],B7)</f>
        <v>5</v>
      </c>
      <c r="D7" s="8">
        <f t="shared" ref="D7:D12" si="1">ROUND($C7/C$13*100,2)</f>
        <v>22.73</v>
      </c>
      <c r="E7" s="18">
        <f t="shared" si="0"/>
        <v>22.727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86.364000000000004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13</v>
      </c>
      <c r="D6" s="8">
        <f>ROUND($C6/C$13*100,2)</f>
        <v>59.09</v>
      </c>
      <c r="E6" s="18">
        <f t="shared" ref="E6:E12" si="0">ROUND($C6/SUM($C$6:$C$12)*100,3)</f>
        <v>59.091000000000001</v>
      </c>
      <c r="G6" s="8"/>
      <c r="H6" s="8"/>
    </row>
    <row r="7" spans="1:12" x14ac:dyDescent="0.25">
      <c r="B7" s="7" t="s">
        <v>14</v>
      </c>
      <c r="C7" s="8">
        <f>COUNTIF(Resp[56],B7)</f>
        <v>5</v>
      </c>
      <c r="D7" s="8">
        <f t="shared" ref="D7:D12" si="1">ROUND($C7/C$13*100,2)</f>
        <v>22.73</v>
      </c>
      <c r="E7" s="18">
        <f t="shared" si="0"/>
        <v>22.727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4.55</v>
      </c>
      <c r="E8" s="18">
        <f t="shared" si="0"/>
        <v>4.5449999999999999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9.09</v>
      </c>
      <c r="E11" s="18">
        <f t="shared" si="0"/>
        <v>9.0909999999999993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4.5449999999999999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9.0909999999999993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10</v>
      </c>
      <c r="D7" s="8">
        <f>ROUND($C7/C$14*100,2)</f>
        <v>45.45</v>
      </c>
      <c r="E7" s="18">
        <f t="shared" ref="E7:E13" si="0">ROUND($C7/SUM($C$7:$C$13)*100,3)</f>
        <v>45.454999999999998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8</v>
      </c>
      <c r="D12" s="8">
        <f t="shared" si="1"/>
        <v>36.36</v>
      </c>
      <c r="E12" s="18">
        <f t="shared" si="0"/>
        <v>36.363999999999997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22</v>
      </c>
      <c r="D14" s="16">
        <f>SUM(D6:D13)</f>
        <v>99.990000000000009</v>
      </c>
      <c r="E14" s="16">
        <f>SUM(E7:E13)</f>
        <v>100.001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14</v>
      </c>
      <c r="E20" s="36">
        <f>ROUND(D20/SUM(D20:D23)*100,3)</f>
        <v>63.636000000000003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8</v>
      </c>
      <c r="E22" s="36">
        <f>ROUND(D22/SUM(D20:D23)*100,3)</f>
        <v>36.363999999999997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8</v>
      </c>
      <c r="D6" s="8">
        <f>ROUND($C6/C$13*100,2)</f>
        <v>36.36</v>
      </c>
      <c r="E6" s="18">
        <f t="shared" ref="E6:E12" si="0">ROUND($C6/SUM($C$6:$C$12)*100,3)</f>
        <v>36.363999999999997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13.64</v>
      </c>
      <c r="E7" s="18">
        <f t="shared" si="0"/>
        <v>13.635999999999999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7</v>
      </c>
      <c r="D11" s="8">
        <f t="shared" si="1"/>
        <v>31.82</v>
      </c>
      <c r="E11" s="18">
        <f t="shared" si="0"/>
        <v>31.818000000000001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18.18</v>
      </c>
      <c r="E12" s="25">
        <f t="shared" si="0"/>
        <v>18.181999999999999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22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7</v>
      </c>
      <c r="D6" s="8">
        <f>ROUND($C6/C$13*100,2)</f>
        <v>31.82</v>
      </c>
      <c r="E6" s="18">
        <f t="shared" ref="E6:E12" si="0">ROUND($C6/SUM($C$6:$C$12)*100,3)</f>
        <v>31.818000000000001</v>
      </c>
      <c r="G6" s="8"/>
      <c r="H6" s="8"/>
    </row>
    <row r="7" spans="1:12" x14ac:dyDescent="0.25">
      <c r="B7" s="7" t="s">
        <v>14</v>
      </c>
      <c r="C7" s="8">
        <f>COUNTIF(Resp[59],B7)</f>
        <v>10</v>
      </c>
      <c r="D7" s="8">
        <f t="shared" ref="D7:D12" si="1">ROUND($C7/C$13*100,2)</f>
        <v>45.45</v>
      </c>
      <c r="E7" s="18">
        <f t="shared" si="0"/>
        <v>45.454999999999998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COUNTIF(Resp[59],B9)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77.272999999999996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COUNTIF(Resp[60],B7)</f>
        <v>8</v>
      </c>
      <c r="D7" s="8">
        <f t="shared" ref="D7:D12" si="1">ROUND($C7/C$13*100,2)</f>
        <v>36.36</v>
      </c>
      <c r="E7" s="18">
        <f t="shared" si="0"/>
        <v>36.363999999999997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9.09</v>
      </c>
      <c r="E8" s="18">
        <f t="shared" si="0"/>
        <v>9.0909999999999993</v>
      </c>
      <c r="G8" s="8"/>
      <c r="H8" s="8"/>
    </row>
    <row r="9" spans="1:12" x14ac:dyDescent="0.25">
      <c r="B9" s="7" t="s">
        <v>17</v>
      </c>
      <c r="C9" s="8">
        <f>COUNTIF(Resp[60],B9)</f>
        <v>2</v>
      </c>
      <c r="D9" s="8">
        <f t="shared" si="1"/>
        <v>9.09</v>
      </c>
      <c r="E9" s="18">
        <f t="shared" si="0"/>
        <v>9.0909999999999993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99.990000000000009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81.817999999999998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9.0909999999999993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9.0909999999999993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9</v>
      </c>
      <c r="D6" s="7">
        <f>ROUND($C6/C$8*100,2)</f>
        <v>40.909999999999997</v>
      </c>
      <c r="E6" s="18">
        <f>ROUND($C6/SUM($C$6:$C$7)*100,3)</f>
        <v>40.908999999999999</v>
      </c>
    </row>
    <row r="7" spans="1:5" x14ac:dyDescent="0.25">
      <c r="B7" s="7" t="s">
        <v>15</v>
      </c>
      <c r="C7" s="8">
        <f>COUNTIF(Resp[04],B7)</f>
        <v>13</v>
      </c>
      <c r="D7" s="7">
        <f>ROUND($C7/C$8*100,2)</f>
        <v>59.09</v>
      </c>
      <c r="E7" s="18">
        <f>ROUND($C7/SUM($C$6:$C$7)*100,3)</f>
        <v>59.091000000000001</v>
      </c>
    </row>
    <row r="8" spans="1:5" x14ac:dyDescent="0.25">
      <c r="B8" s="15" t="s">
        <v>228</v>
      </c>
      <c r="C8" s="15">
        <f>SUM(C6:C7)</f>
        <v>22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COUNTIF(Resp[06],B7)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COUNTIF(Resp[06],B8)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4.55</v>
      </c>
      <c r="E9" s="18">
        <f t="shared" si="0"/>
        <v>4.5449999999999999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10</v>
      </c>
      <c r="D6" s="8">
        <f>ROUND($C6/C$13*100,2)</f>
        <v>45.45</v>
      </c>
      <c r="E6" s="18">
        <f t="shared" ref="E6:E12" si="0">ROUND($C6/SUM($C$6:$C$12)*100,3)</f>
        <v>45.454999999999998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27.27</v>
      </c>
      <c r="E7" s="18">
        <f t="shared" si="0"/>
        <v>27.273</v>
      </c>
      <c r="G7" s="8"/>
      <c r="H7" s="8"/>
    </row>
    <row r="8" spans="1:12" x14ac:dyDescent="0.25">
      <c r="B8" s="7" t="s">
        <v>16</v>
      </c>
      <c r="C8" s="8">
        <f>COUNTIF(Resp[07],B8)</f>
        <v>4</v>
      </c>
      <c r="D8" s="8">
        <f t="shared" si="1"/>
        <v>18.18</v>
      </c>
      <c r="E8" s="18">
        <f t="shared" si="0"/>
        <v>18.181999999999999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1</v>
      </c>
      <c r="D10" s="8">
        <f t="shared" si="1"/>
        <v>4.55</v>
      </c>
      <c r="E10" s="18">
        <f t="shared" si="0"/>
        <v>4.5449999999999999</v>
      </c>
      <c r="G10" s="8"/>
      <c r="H10" s="8"/>
    </row>
    <row r="11" spans="1:12" x14ac:dyDescent="0.25">
      <c r="B11" s="7" t="s">
        <v>19</v>
      </c>
      <c r="C11" s="8">
        <f>COUNTIF(Resp[07],B11)</f>
        <v>1</v>
      </c>
      <c r="D11" s="8">
        <f t="shared" si="1"/>
        <v>4.55</v>
      </c>
      <c r="E11" s="18">
        <f t="shared" si="0"/>
        <v>4.5449999999999999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72.727000000000004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18.181999999999999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4.5449999999999999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4.5449999999999999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2022-02-25T13:01:21Z</dcterms:modified>
  <cp:category/>
  <cp:contentStatus/>
</cp:coreProperties>
</file>