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3" l="1"/>
  <c r="E27" i="33" s="1"/>
  <c r="C8" i="31" l="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D17" i="31" s="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D17" i="28" s="1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3" l="1"/>
  <c r="D17" i="26"/>
  <c r="D17" i="29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E23" i="12" s="1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E17" i="23" s="1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14" i="23" l="1"/>
  <c r="F11" i="23" s="1"/>
  <c r="E14" i="8"/>
  <c r="F13" i="8" s="1"/>
  <c r="E23" i="4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<sst xmlns="http://schemas.openxmlformats.org/spreadsheetml/2006/main" count="1342" uniqueCount="146">
  <si>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</si>
  <si>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</si>
  <si>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</si>
  <si>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</si>
  <si>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</si>
  <si>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</si>
  <si>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</si>
  <si>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</si>
  <si>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</si>
  <si>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</si>
  <si>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</si>
  <si>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</si>
  <si>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</si>
  <si>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</si>
  <si>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</si>
  <si>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</si>
  <si>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</si>
  <si>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</si>
  <si>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</si>
  <si>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</si>
  <si>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</si>
  <si>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IC</t>
  </si>
  <si>
    <t>IT</t>
  </si>
  <si>
    <t>TOTAL</t>
  </si>
  <si>
    <t>CURSO</t>
  </si>
  <si>
    <t>SETOR DE EDUCAÇÃO PROFISSIONAL E TECNOLÓGICA</t>
  </si>
  <si>
    <t>Tecnologia em Gestão Pública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</si>
  <si>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</si>
  <si>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</si>
  <si>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</si>
  <si>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</si>
  <si>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</si>
  <si>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</si>
  <si>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</si>
  <si>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</si>
  <si>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</si>
  <si>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</si>
  <si>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</si>
  <si>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</si>
  <si>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</si>
  <si>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</si>
  <si>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</si>
  <si>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</si>
  <si>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</si>
  <si>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</si>
  <si>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</si>
  <si>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</si>
  <si>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</si>
  <si>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</si>
  <si>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</si>
  <si>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</si>
  <si>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</si>
  <si>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</si>
  <si>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</si>
  <si>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</si>
  <si>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</si>
  <si>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</si>
  <si>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</si>
  <si>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</si>
  <si>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Educação Profissional e Tecnológica</t>
  </si>
  <si>
    <t>89A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</si>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</sst>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48128"/>
        <c:axId val="142449664"/>
      </c:barChart>
      <c:catAx>
        <c:axId val="1424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9664"/>
        <c:crosses val="autoZero"/>
        <c:auto val="1"/>
        <c:lblAlgn val="ctr"/>
        <c:lblOffset val="100"/>
        <c:noMultiLvlLbl val="0"/>
      </c:catAx>
      <c:valAx>
        <c:axId val="1424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859072"/>
        <c:axId val="73860608"/>
      </c:barChart>
      <c:catAx>
        <c:axId val="738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860608"/>
        <c:crosses val="autoZero"/>
        <c:auto val="1"/>
        <c:lblAlgn val="ctr"/>
        <c:lblOffset val="100"/>
        <c:noMultiLvlLbl val="0"/>
      </c:catAx>
      <c:valAx>
        <c:axId val="738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85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358656"/>
        <c:axId val="84360192"/>
      </c:barChart>
      <c:catAx>
        <c:axId val="843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360192"/>
        <c:crosses val="autoZero"/>
        <c:auto val="1"/>
        <c:lblAlgn val="ctr"/>
        <c:lblOffset val="100"/>
        <c:noMultiLvlLbl val="0"/>
      </c:catAx>
      <c:valAx>
        <c:axId val="843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35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585472"/>
        <c:axId val="84591360"/>
      </c:barChart>
      <c:catAx>
        <c:axId val="845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91360"/>
        <c:crosses val="autoZero"/>
        <c:auto val="1"/>
        <c:lblAlgn val="ctr"/>
        <c:lblOffset val="100"/>
        <c:noMultiLvlLbl val="0"/>
      </c:catAx>
      <c:valAx>
        <c:axId val="845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8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241856"/>
        <c:axId val="87243392"/>
      </c:barChart>
      <c:catAx>
        <c:axId val="872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243392"/>
        <c:crosses val="autoZero"/>
        <c:auto val="1"/>
        <c:lblAlgn val="ctr"/>
        <c:lblOffset val="100"/>
        <c:noMultiLvlLbl val="0"/>
      </c:catAx>
      <c:valAx>
        <c:axId val="872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2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955072"/>
        <c:axId val="103973248"/>
      </c:barChart>
      <c:catAx>
        <c:axId val="103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973248"/>
        <c:crosses val="autoZero"/>
        <c:auto val="1"/>
        <c:lblAlgn val="ctr"/>
        <c:lblOffset val="100"/>
        <c:noMultiLvlLbl val="0"/>
      </c:catAx>
      <c:valAx>
        <c:axId val="1039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824064"/>
        <c:axId val="106825600"/>
      </c:barChart>
      <c:catAx>
        <c:axId val="1068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25600"/>
        <c:crosses val="autoZero"/>
        <c:auto val="1"/>
        <c:lblAlgn val="ctr"/>
        <c:lblOffset val="100"/>
        <c:noMultiLvlLbl val="0"/>
      </c:catAx>
      <c:valAx>
        <c:axId val="1068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956096"/>
        <c:axId val="107957632"/>
      </c:barChart>
      <c:catAx>
        <c:axId val="1079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957632"/>
        <c:crosses val="autoZero"/>
        <c:auto val="1"/>
        <c:lblAlgn val="ctr"/>
        <c:lblOffset val="100"/>
        <c:noMultiLvlLbl val="0"/>
      </c:catAx>
      <c:valAx>
        <c:axId val="107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9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60736"/>
        <c:axId val="108262528"/>
      </c:barChart>
      <c:catAx>
        <c:axId val="1082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262528"/>
        <c:crosses val="autoZero"/>
        <c:auto val="1"/>
        <c:lblAlgn val="ctr"/>
        <c:lblOffset val="100"/>
        <c:noMultiLvlLbl val="0"/>
      </c:catAx>
      <c:valAx>
        <c:axId val="1082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26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819584"/>
        <c:axId val="108821120"/>
      </c:barChart>
      <c:catAx>
        <c:axId val="1088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821120"/>
        <c:crosses val="autoZero"/>
        <c:auto val="1"/>
        <c:lblAlgn val="ctr"/>
        <c:lblOffset val="100"/>
        <c:noMultiLvlLbl val="0"/>
      </c:catAx>
      <c:valAx>
        <c:axId val="1088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8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52192"/>
        <c:axId val="108958080"/>
      </c:barChart>
      <c:catAx>
        <c:axId val="1089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58080"/>
        <c:crosses val="autoZero"/>
        <c:auto val="1"/>
        <c:lblAlgn val="ctr"/>
        <c:lblOffset val="100"/>
        <c:noMultiLvlLbl val="0"/>
      </c:catAx>
      <c:valAx>
        <c:axId val="10895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5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87456"/>
        <c:axId val="109188992"/>
      </c:barChart>
      <c:catAx>
        <c:axId val="1091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88992"/>
        <c:crosses val="autoZero"/>
        <c:auto val="1"/>
        <c:lblAlgn val="ctr"/>
        <c:lblOffset val="100"/>
        <c:noMultiLvlLbl val="0"/>
      </c:catAx>
      <c:valAx>
        <c:axId val="1091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17888"/>
        <c:axId val="110931968"/>
      </c:barChart>
      <c:catAx>
        <c:axId val="1109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31968"/>
        <c:crosses val="autoZero"/>
        <c:auto val="1"/>
        <c:lblAlgn val="ctr"/>
        <c:lblOffset val="100"/>
        <c:noMultiLvlLbl val="0"/>
      </c:catAx>
      <c:valAx>
        <c:axId val="1109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1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341952"/>
        <c:axId val="111343488"/>
      </c:barChart>
      <c:catAx>
        <c:axId val="1113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343488"/>
        <c:crosses val="autoZero"/>
        <c:auto val="1"/>
        <c:lblAlgn val="ctr"/>
        <c:lblOffset val="100"/>
        <c:noMultiLvlLbl val="0"/>
      </c:catAx>
      <c:valAx>
        <c:axId val="1113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3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107712"/>
        <c:axId val="115109248"/>
      </c:barChart>
      <c:catAx>
        <c:axId val="1151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09248"/>
        <c:crosses val="autoZero"/>
        <c:auto val="1"/>
        <c:lblAlgn val="ctr"/>
        <c:lblOffset val="100"/>
        <c:noMultiLvlLbl val="0"/>
      </c:catAx>
      <c:valAx>
        <c:axId val="115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223360"/>
        <c:axId val="116249728"/>
      </c:barChart>
      <c:catAx>
        <c:axId val="11622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249728"/>
        <c:crosses val="autoZero"/>
        <c:auto val="1"/>
        <c:lblAlgn val="ctr"/>
        <c:lblOffset val="100"/>
        <c:noMultiLvlLbl val="0"/>
      </c:catAx>
      <c:valAx>
        <c:axId val="1162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22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167232"/>
        <c:axId val="117168768"/>
      </c:barChart>
      <c:catAx>
        <c:axId val="1171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68768"/>
        <c:crosses val="autoZero"/>
        <c:auto val="1"/>
        <c:lblAlgn val="ctr"/>
        <c:lblOffset val="100"/>
        <c:noMultiLvlLbl val="0"/>
      </c:catAx>
      <c:valAx>
        <c:axId val="1171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336128"/>
        <c:axId val="118342016"/>
      </c:barChart>
      <c:catAx>
        <c:axId val="1183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42016"/>
        <c:crosses val="autoZero"/>
        <c:auto val="1"/>
        <c:lblAlgn val="ctr"/>
        <c:lblOffset val="100"/>
        <c:noMultiLvlLbl val="0"/>
      </c:catAx>
      <c:valAx>
        <c:axId val="1183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3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340480"/>
        <c:axId val="120342016"/>
      </c:barChart>
      <c:catAx>
        <c:axId val="120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42016"/>
        <c:crosses val="autoZero"/>
        <c:auto val="1"/>
        <c:lblAlgn val="ctr"/>
        <c:lblOffset val="100"/>
        <c:noMultiLvlLbl val="0"/>
      </c:catAx>
      <c:valAx>
        <c:axId val="1203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4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768000"/>
        <c:axId val="120769536"/>
      </c:barChart>
      <c:catAx>
        <c:axId val="12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9536"/>
        <c:crosses val="autoZero"/>
        <c:auto val="1"/>
        <c:lblAlgn val="ctr"/>
        <c:lblOffset val="100"/>
        <c:noMultiLvlLbl val="0"/>
      </c:catAx>
      <c:valAx>
        <c:axId val="1207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121792"/>
        <c:axId val="121127680"/>
      </c:barChart>
      <c:catAx>
        <c:axId val="1211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127680"/>
        <c:crosses val="autoZero"/>
        <c:auto val="1"/>
        <c:lblAlgn val="ctr"/>
        <c:lblOffset val="100"/>
        <c:noMultiLvlLbl val="0"/>
      </c:catAx>
      <c:valAx>
        <c:axId val="12112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12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989632"/>
        <c:axId val="125991168"/>
      </c:barChart>
      <c:catAx>
        <c:axId val="1259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91168"/>
        <c:crosses val="autoZero"/>
        <c:auto val="1"/>
        <c:lblAlgn val="ctr"/>
        <c:lblOffset val="100"/>
        <c:noMultiLvlLbl val="0"/>
      </c:catAx>
      <c:valAx>
        <c:axId val="1259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8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441728"/>
        <c:axId val="126451712"/>
      </c:barChart>
      <c:catAx>
        <c:axId val="1264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451712"/>
        <c:crosses val="autoZero"/>
        <c:auto val="1"/>
        <c:lblAlgn val="ctr"/>
        <c:lblOffset val="100"/>
        <c:noMultiLvlLbl val="0"/>
      </c:catAx>
      <c:valAx>
        <c:axId val="12645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4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640128"/>
        <c:axId val="126641664"/>
      </c:barChart>
      <c:catAx>
        <c:axId val="12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41664"/>
        <c:crosses val="autoZero"/>
        <c:auto val="1"/>
        <c:lblAlgn val="ctr"/>
        <c:lblOffset val="100"/>
        <c:noMultiLvlLbl val="0"/>
      </c:catAx>
      <c:valAx>
        <c:axId val="1266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17792"/>
        <c:axId val="126819328"/>
      </c:barChart>
      <c:catAx>
        <c:axId val="1268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19328"/>
        <c:crosses val="autoZero"/>
        <c:auto val="1"/>
        <c:lblAlgn val="ctr"/>
        <c:lblOffset val="100"/>
        <c:noMultiLvlLbl val="0"/>
      </c:catAx>
      <c:valAx>
        <c:axId val="1268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99264"/>
        <c:axId val="127509248"/>
      </c:barChart>
      <c:catAx>
        <c:axId val="1274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09248"/>
        <c:crosses val="autoZero"/>
        <c:auto val="1"/>
        <c:lblAlgn val="ctr"/>
        <c:lblOffset val="100"/>
        <c:noMultiLvlLbl val="0"/>
      </c:catAx>
      <c:valAx>
        <c:axId val="1275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9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08256"/>
        <c:axId val="127809792"/>
      </c:barChart>
      <c:catAx>
        <c:axId val="1278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09792"/>
        <c:crosses val="autoZero"/>
        <c:auto val="1"/>
        <c:lblAlgn val="ctr"/>
        <c:lblOffset val="100"/>
        <c:noMultiLvlLbl val="0"/>
      </c:catAx>
      <c:valAx>
        <c:axId val="1278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088320"/>
        <c:axId val="128102400"/>
      </c:barChart>
      <c:catAx>
        <c:axId val="12808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102400"/>
        <c:crosses val="autoZero"/>
        <c:auto val="1"/>
        <c:lblAlgn val="ctr"/>
        <c:lblOffset val="100"/>
        <c:noMultiLvlLbl val="0"/>
      </c:catAx>
      <c:valAx>
        <c:axId val="12810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08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FA54CBB4-8E88-4EAE-9FD0-D06E44341B58}"/>
            </a:ext>
            <a:ext uri="{147F2762-F138-4A5C-976F-8EAC2B608ADB}">
              <a16:predDERef xmlns:a16="http://schemas.microsoft.com/office/drawing/2014/main" xmlns="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F4F22AC0-7470-4F6A-A31B-BB10E6A65B5C}"/>
            </a:ext>
            <a:ext uri="{147F2762-F138-4A5C-976F-8EAC2B608ADB}">
              <a16:predDERef xmlns:a16="http://schemas.microsoft.com/office/drawing/2014/main" xmlns="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D757A3F-CEA8-469E-A0A0-3FD4E8BBA158}"/>
            </a:ext>
            <a:ext uri="{147F2762-F138-4A5C-976F-8EAC2B608ADB}">
              <a16:predDERef xmlns:a16="http://schemas.microsoft.com/office/drawing/2014/main" xmlns="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796E377-56A9-4460-B9BE-DFF984A11744}"/>
            </a:ext>
            <a:ext uri="{147F2762-F138-4A5C-976F-8EAC2B608ADB}">
              <a16:predDERef xmlns:a16="http://schemas.microsoft.com/office/drawing/2014/main" xmlns="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B619326-3FF8-4697-BF1B-D24E14F6BB72}"/>
            </a:ext>
            <a:ext uri="{147F2762-F138-4A5C-976F-8EAC2B608ADB}">
              <a16:predDERef xmlns:a16="http://schemas.microsoft.com/office/drawing/2014/main" xmlns="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B283E34-8847-4DB5-A25C-D4038A6D6D2D}"/>
            </a:ext>
            <a:ext uri="{147F2762-F138-4A5C-976F-8EAC2B608ADB}">
              <a16:predDERef xmlns:a16="http://schemas.microsoft.com/office/drawing/2014/main" xmlns="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E4A1BED-9C31-462C-A42F-CC63CEB584B6}"/>
            </a:ext>
            <a:ext uri="{147F2762-F138-4A5C-976F-8EAC2B608ADB}">
              <a16:predDERef xmlns:a16="http://schemas.microsoft.com/office/drawing/2014/main" xmlns="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0176440B-DFAD-43C5-A3F7-2F32FBA0FDC3}"/>
            </a:ext>
            <a:ext uri="{147F2762-F138-4A5C-976F-8EAC2B608ADB}">
              <a16:predDERef xmlns:a16="http://schemas.microsoft.com/office/drawing/2014/main" xmlns="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85EC4F8-F3C8-4403-80A8-8DDB8FAAD04E}"/>
            </a:ext>
            <a:ext uri="{147F2762-F138-4A5C-976F-8EAC2B608ADB}">
              <a16:predDERef xmlns:a16="http://schemas.microsoft.com/office/drawing/2014/main" xmlns="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D26BFD0-6DDB-4EF6-88C4-E8CE2E63D2CC}"/>
            </a:ext>
            <a:ext uri="{147F2762-F138-4A5C-976F-8EAC2B608ADB}">
              <a16:predDERef xmlns:a16="http://schemas.microsoft.com/office/drawing/2014/main" xmlns="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1F0904E-6B5A-4659-B9E5-1C73C51E4BC1}"/>
            </a:ext>
            <a:ext uri="{147F2762-F138-4A5C-976F-8EAC2B608ADB}">
              <a16:predDERef xmlns:a16="http://schemas.microsoft.com/office/drawing/2014/main" xmlns="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719572DF-6967-4AAF-96EC-F8B0F847892E}"/>
            </a:ext>
            <a:ext uri="{147F2762-F138-4A5C-976F-8EAC2B608ADB}">
              <a16:predDERef xmlns:a16="http://schemas.microsoft.com/office/drawing/2014/main" xmlns="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386C2F1-FE58-4C38-96AB-700BFA112B7A}"/>
            </a:ext>
            <a:ext uri="{147F2762-F138-4A5C-976F-8EAC2B608ADB}">
              <a16:predDERef xmlns:a16="http://schemas.microsoft.com/office/drawing/2014/main" xmlns="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FA759CF-19FB-4F95-A731-8D62E2224B87}"/>
            </a:ext>
            <a:ext uri="{147F2762-F138-4A5C-976F-8EAC2B608ADB}">
              <a16:predDERef xmlns:a16="http://schemas.microsoft.com/office/drawing/2014/main" xmlns="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36996F0-FC88-463C-B222-15A9D6BAD287}"/>
            </a:ext>
            <a:ext uri="{147F2762-F138-4A5C-976F-8EAC2B608ADB}">
              <a16:predDERef xmlns:a16="http://schemas.microsoft.com/office/drawing/2014/main" xmlns="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9A82CA6-A9A1-459D-BEED-8E441D446748}"/>
            </a:ext>
            <a:ext uri="{147F2762-F138-4A5C-976F-8EAC2B608ADB}">
              <a16:predDERef xmlns:a16="http://schemas.microsoft.com/office/drawing/2014/main" xmlns="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45C772B-6CA0-4FAA-9BE1-B47A1A915F2C}"/>
            </a:ext>
            <a:ext uri="{147F2762-F138-4A5C-976F-8EAC2B608ADB}">
              <a16:predDERef xmlns:a16="http://schemas.microsoft.com/office/drawing/2014/main" xmlns="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E86C25DC-EDEB-4E72-AC0B-2383BC781D2A}"/>
            </a:ext>
            <a:ext uri="{147F2762-F138-4A5C-976F-8EAC2B608ADB}">
              <a16:predDERef xmlns:a16="http://schemas.microsoft.com/office/drawing/2014/main" xmlns="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CEF5B1A9-7856-4CDE-B832-EC9012F45ED9}"/>
            </a:ext>
            <a:ext uri="{147F2762-F138-4A5C-976F-8EAC2B608ADB}">
              <a16:predDERef xmlns:a16="http://schemas.microsoft.com/office/drawing/2014/main" xmlns="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80EA70D-649B-462A-86C8-CD8CAF9B58C6}"/>
            </a:ext>
            <a:ext uri="{147F2762-F138-4A5C-976F-8EAC2B608ADB}">
              <a16:predDERef xmlns:a16="http://schemas.microsoft.com/office/drawing/2014/main" xmlns="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8BD74AF3-B299-471A-BBC9-EAD902D7CA8A}"/>
            </a:ext>
            <a:ext uri="{147F2762-F138-4A5C-976F-8EAC2B608ADB}">
              <a16:predDERef xmlns:a16="http://schemas.microsoft.com/office/drawing/2014/main" xmlns="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70C8AB6F-A3E7-4CCC-8EA1-626CCE6492CE}"/>
            </a:ext>
            <a:ext uri="{147F2762-F138-4A5C-976F-8EAC2B608ADB}">
              <a16:predDERef xmlns:a16="http://schemas.microsoft.com/office/drawing/2014/main" xmlns="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35BB588D-BF1C-4FE5-B912-71ADCA656F28}"/>
            </a:ext>
            <a:ext uri="{147F2762-F138-4A5C-976F-8EAC2B608ADB}">
              <a16:predDERef xmlns:a16="http://schemas.microsoft.com/office/drawing/2014/main" xmlns="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4B3CD67-6475-45C5-BDE5-D182BF4F1A24}"/>
            </a:ext>
            <a:ext uri="{147F2762-F138-4A5C-976F-8EAC2B608ADB}">
              <a16:predDERef xmlns:a16="http://schemas.microsoft.com/office/drawing/2014/main" xmlns="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36EC31E0-763C-4B45-9488-FEF425800EC5}"/>
            </a:ext>
            <a:ext uri="{147F2762-F138-4A5C-976F-8EAC2B608ADB}">
              <a16:predDERef xmlns:a16="http://schemas.microsoft.com/office/drawing/2014/main" xmlns="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9B3F9DA8-667E-4EBC-B497-0DB6C92B8E85}"/>
            </a:ext>
            <a:ext uri="{147F2762-F138-4A5C-976F-8EAC2B608ADB}">
              <a16:predDERef xmlns:a16="http://schemas.microsoft.com/office/drawing/2014/main" xmlns="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7C17B60-0EB0-4620-AB7B-72E89F41535D}"/>
            </a:ext>
            <a:ext uri="{147F2762-F138-4A5C-976F-8EAC2B608ADB}">
              <a16:predDERef xmlns:a16="http://schemas.microsoft.com/office/drawing/2014/main" xmlns="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A7C92406-9564-43ED-AFE1-BAEE5001C437}"/>
            </a:ext>
            <a:ext uri="{147F2762-F138-4A5C-976F-8EAC2B608ADB}">
              <a16:predDERef xmlns:a16="http://schemas.microsoft.com/office/drawing/2014/main" xmlns="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07CE039E-214A-436B-B1E8-4FEDF7B87791}"/>
            </a:ext>
            <a:ext uri="{147F2762-F138-4A5C-976F-8EAC2B608ADB}">
              <a16:predDERef xmlns:a16="http://schemas.microsoft.com/office/drawing/2014/main" xmlns="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1438C0A7-6AE5-4B1E-A57B-4BF5C8FFBBF6}"/>
            </a:ext>
            <a:ext uri="{147F2762-F138-4A5C-976F-8EAC2B608ADB}">
              <a16:predDERef xmlns:a16="http://schemas.microsoft.com/office/drawing/2014/main" xmlns="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FDBBE8A-4D91-4EAF-B5CB-ECA4A6A7ABBE}"/>
            </a:ext>
            <a:ext uri="{147F2762-F138-4A5C-976F-8EAC2B608ADB}">
              <a16:predDERef xmlns:a16="http://schemas.microsoft.com/office/drawing/2014/main" xmlns="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8E018896-1288-4BA5-88B2-8F38876DF3F9}"/>
            </a:ext>
            <a:ext uri="{147F2762-F138-4A5C-976F-8EAC2B608ADB}">
              <a16:predDERef xmlns:a16="http://schemas.microsoft.com/office/drawing/2014/main" xmlns="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88C1CB8-F355-471D-B98E-3F2352B65F24}"/>
            </a:ext>
            <a:ext uri="{147F2762-F138-4A5C-976F-8EAC2B608ADB}">
              <a16:predDERef xmlns:a16="http://schemas.microsoft.com/office/drawing/2014/main" xmlns="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8F996635-5D23-4D06-B56D-2D228BDB735A}"/>
            </a:ext>
            <a:ext uri="{147F2762-F138-4A5C-976F-8EAC2B608ADB}">
              <a16:predDERef xmlns:a16="http://schemas.microsoft.com/office/drawing/2014/main" xmlns="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2918B38F-7529-4E16-9BBE-0DB9F2C03C0F}"/>
            </a:ext>
            <a:ext uri="{147F2762-F138-4A5C-976F-8EAC2B608ADB}">
              <a16:predDERef xmlns:a16="http://schemas.microsoft.com/office/drawing/2014/main" xmlns="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0F977B4-CCFA-4E46-8324-B2552F957C81}"/>
            </a:ext>
            <a:ext uri="{147F2762-F138-4A5C-976F-8EAC2B608ADB}">
              <a16:predDERef xmlns:a16="http://schemas.microsoft.com/office/drawing/2014/main" xmlns="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A9BC8A7-C77D-4A07-AF46-63EB2FE4DB80}"/>
            </a:ext>
            <a:ext uri="{147F2762-F138-4A5C-976F-8EAC2B608ADB}">
              <a16:predDERef xmlns:a16="http://schemas.microsoft.com/office/drawing/2014/main" xmlns="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AB695FEF-2A11-4028-80B3-E408FF23FFFB}"/>
            </a:ext>
            <a:ext uri="{147F2762-F138-4A5C-976F-8EAC2B608ADB}">
              <a16:predDERef xmlns:a16="http://schemas.microsoft.com/office/drawing/2014/main" xmlns="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E9F84F6-4C56-498A-83FB-36B9AF4E3933}"/>
            </a:ext>
            <a:ext uri="{147F2762-F138-4A5C-976F-8EAC2B608ADB}">
              <a16:predDERef xmlns:a16="http://schemas.microsoft.com/office/drawing/2014/main" xmlns="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0868F7C-885C-4369-BCB7-AF3AEEA5C425}"/>
            </a:ext>
            <a:ext uri="{147F2762-F138-4A5C-976F-8EAC2B608ADB}">
              <a16:predDERef xmlns:a16="http://schemas.microsoft.com/office/drawing/2014/main" xmlns="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B8F1B95C-9A98-45B0-ABF8-6F38D6B4815E}"/>
            </a:ext>
            <a:ext uri="{147F2762-F138-4A5C-976F-8EAC2B608ADB}">
              <a16:predDERef xmlns:a16="http://schemas.microsoft.com/office/drawing/2014/main" xmlns="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E7EE121C-3720-425D-BCC0-FB8F850C5B53}"/>
            </a:ext>
            <a:ext uri="{147F2762-F138-4A5C-976F-8EAC2B608ADB}">
              <a16:predDERef xmlns:a16="http://schemas.microsoft.com/office/drawing/2014/main" xmlns="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0F8782D-EAA6-46A7-B514-5BB4F25EF314}"/>
            </a:ext>
            <a:ext uri="{147F2762-F138-4A5C-976F-8EAC2B608ADB}">
              <a16:predDERef xmlns:a16="http://schemas.microsoft.com/office/drawing/2014/main" xmlns="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C6FDC060-A65E-4BA1-8714-C034AB40DF64}"/>
            </a:ext>
            <a:ext uri="{147F2762-F138-4A5C-976F-8EAC2B608ADB}">
              <a16:predDERef xmlns:a16="http://schemas.microsoft.com/office/drawing/2014/main" xmlns="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B0001622-377A-494E-9F79-92B9F2B2AC73}"/>
            </a:ext>
            <a:ext uri="{147F2762-F138-4A5C-976F-8EAC2B608ADB}">
              <a16:predDERef xmlns:a16="http://schemas.microsoft.com/office/drawing/2014/main" xmlns="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0190E7DF-3785-4C05-B687-3075D9457ECC}"/>
            </a:ext>
            <a:ext uri="{147F2762-F138-4A5C-976F-8EAC2B608ADB}">
              <a16:predDERef xmlns:a16="http://schemas.microsoft.com/office/drawing/2014/main" xmlns="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A88CB2E-D45E-490E-B971-9B4D5721BD68}"/>
            </a:ext>
            <a:ext uri="{147F2762-F138-4A5C-976F-8EAC2B608ADB}">
              <a16:predDERef xmlns:a16="http://schemas.microsoft.com/office/drawing/2014/main" xmlns="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930F379-2693-400B-A760-7D4F26DEB84F}"/>
            </a:ext>
            <a:ext uri="{147F2762-F138-4A5C-976F-8EAC2B608ADB}">
              <a16:predDERef xmlns:a16="http://schemas.microsoft.com/office/drawing/2014/main" xmlns="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76424CA-AE61-406D-B6F3-6A0E4F44C261}"/>
            </a:ext>
            <a:ext uri="{147F2762-F138-4A5C-976F-8EAC2B608ADB}">
              <a16:predDERef xmlns:a16="http://schemas.microsoft.com/office/drawing/2014/main" xmlns="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1ACD764-73B3-435F-9C97-A751974795C2}"/>
            </a:ext>
            <a:ext uri="{147F2762-F138-4A5C-976F-8EAC2B608ADB}">
              <a16:predDERef xmlns:a16="http://schemas.microsoft.com/office/drawing/2014/main" xmlns="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8E329344-DBED-4C09-BFA8-D52313B3B833}"/>
            </a:ext>
            <a:ext uri="{147F2762-F138-4A5C-976F-8EAC2B608ADB}">
              <a16:predDERef xmlns:a16="http://schemas.microsoft.com/office/drawing/2014/main" xmlns="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FEC658B-FDDA-4106-AF50-CBEEA8670CF3}"/>
            </a:ext>
            <a:ext uri="{147F2762-F138-4A5C-976F-8EAC2B608ADB}">
              <a16:predDERef xmlns:a16="http://schemas.microsoft.com/office/drawing/2014/main" xmlns="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666833D2-8DEC-40B4-9AE0-4972A91FEFE7}"/>
            </a:ext>
            <a:ext uri="{147F2762-F138-4A5C-976F-8EAC2B608ADB}">
              <a16:predDERef xmlns:a16="http://schemas.microsoft.com/office/drawing/2014/main" xmlns="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25E28C6-0AF9-4DF1-9FCD-07AEB83689BF}"/>
            </a:ext>
            <a:ext uri="{147F2762-F138-4A5C-976F-8EAC2B608ADB}">
              <a16:predDERef xmlns:a16="http://schemas.microsoft.com/office/drawing/2014/main" xmlns="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1C28D2EF-B63B-4F9C-AA1B-497E3DC3A5BB}"/>
            </a:ext>
            <a:ext uri="{147F2762-F138-4A5C-976F-8EAC2B608ADB}">
              <a16:predDERef xmlns:a16="http://schemas.microsoft.com/office/drawing/2014/main" xmlns="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BCA12313-B1F1-410C-B6A8-3E532E05B780}"/>
            </a:ext>
            <a:ext uri="{147F2762-F138-4A5C-976F-8EAC2B608ADB}">
              <a16:predDERef xmlns:a16="http://schemas.microsoft.com/office/drawing/2014/main" xmlns="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2" totalsRowShown="0" headerRowDxfId="9">
  <autoFilter ref="A1:AF2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workbookViewId="0">
      <selection activeCell="J14" sqref="J14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47" t="s">
        <v>15</v>
      </c>
      <c r="D19" s="47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47" t="s">
        <v>17</v>
      </c>
      <c r="D20" s="47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47" t="s">
        <v>8</v>
      </c>
      <c r="D21" s="47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47" t="s">
        <v>20</v>
      </c>
      <c r="D22" s="47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thickBot="1" x14ac:dyDescent="0.25">
      <c r="B24" s="30" t="s">
        <v>145</v>
      </c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48" t="s">
        <v>25</v>
      </c>
      <c r="C25" s="49"/>
      <c r="D25" s="49"/>
      <c r="E25" s="50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51" t="s">
        <v>24</v>
      </c>
      <c r="C26" s="52" t="s">
        <v>21</v>
      </c>
      <c r="D26" s="52" t="s">
        <v>22</v>
      </c>
      <c r="E26" s="53" t="s">
        <v>23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30.75" thickBot="1" x14ac:dyDescent="0.25">
      <c r="B27" s="54" t="s">
        <v>26</v>
      </c>
      <c r="C27" s="55">
        <v>1</v>
      </c>
      <c r="D27" s="55">
        <f>COUNTIFS(Resp[Curso],$F27,Resp[Programa],#REF!)</f>
        <v>0</v>
      </c>
      <c r="E27" s="56">
        <f t="shared" ref="E27" si="0">SUM(C27:D27)</f>
        <v>1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x14ac:dyDescent="0.2">
      <c r="B31" s="39"/>
      <c r="C31" s="39"/>
      <c r="F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x14ac:dyDescent="0.2">
      <c r="B32" s="39"/>
      <c r="C32" s="39"/>
      <c r="F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zoomScale="80" zoomScaleNormal="80" workbookViewId="0">
      <selection activeCell="A24" sqref="A24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21</v>
      </c>
      <c r="D2" t="s">
        <v>59</v>
      </c>
      <c r="E2" t="s">
        <v>7</v>
      </c>
      <c r="F2" t="s">
        <v>7</v>
      </c>
      <c r="G2" t="s">
        <v>7</v>
      </c>
      <c r="H2" t="s">
        <v>7</v>
      </c>
      <c r="I2" t="s">
        <v>7</v>
      </c>
      <c r="J2" t="s">
        <v>7</v>
      </c>
      <c r="K2" t="s">
        <v>8</v>
      </c>
      <c r="L2" t="s">
        <v>7</v>
      </c>
      <c r="M2" t="s">
        <v>7</v>
      </c>
      <c r="N2" t="s">
        <v>7</v>
      </c>
      <c r="O2" t="s">
        <v>7</v>
      </c>
      <c r="P2" t="s">
        <v>7</v>
      </c>
      <c r="Q2" t="s">
        <v>7</v>
      </c>
      <c r="R2" t="s">
        <v>7</v>
      </c>
      <c r="S2" t="s">
        <v>7</v>
      </c>
      <c r="T2" t="s">
        <v>7</v>
      </c>
      <c r="U2" t="s">
        <v>8</v>
      </c>
      <c r="V2" t="s">
        <v>7</v>
      </c>
      <c r="W2" t="s">
        <v>7</v>
      </c>
      <c r="X2" t="s">
        <v>12</v>
      </c>
      <c r="Y2" t="s">
        <v>12</v>
      </c>
      <c r="Z2" t="s">
        <v>7</v>
      </c>
      <c r="AA2" t="s">
        <v>12</v>
      </c>
      <c r="AB2" t="s">
        <v>12</v>
      </c>
      <c r="AC2" t="s">
        <v>7</v>
      </c>
      <c r="AD2" t="s">
        <v>7</v>
      </c>
      <c r="AE2" t="s">
        <v>7</v>
      </c>
      <c r="AF2" t="s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61</v>
      </c>
      <c r="B1" s="43" t="s">
        <v>62</v>
      </c>
      <c r="C1" s="44" t="s">
        <v>63</v>
      </c>
      <c r="D1" s="44" t="s">
        <v>64</v>
      </c>
      <c r="E1" s="45" t="s">
        <v>65</v>
      </c>
    </row>
    <row r="2" spans="1:5" x14ac:dyDescent="0.25">
      <c r="A2" s="3" t="s">
        <v>31</v>
      </c>
      <c r="B2" t="s">
        <v>66</v>
      </c>
      <c r="C2" s="46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6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6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6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6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6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6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6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6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6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6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6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6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6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6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6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6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6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6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6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6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6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6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6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6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6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6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6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6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6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6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0</v>
      </c>
      <c r="D7" s="10">
        <f>COUNTIFS(Resp[Programa],"IT",Resp[01],B7)</f>
        <v>0</v>
      </c>
      <c r="E7" s="10">
        <f>COUNTIF(Resp[01],B7)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COUNTIFS(Resp[Programa],"IC",Resp[01],B8)</f>
        <v>1</v>
      </c>
      <c r="D8" s="10">
        <f>COUNTIFS(Resp[Programa],"IT",Resp[01],B8)</f>
        <v>0</v>
      </c>
      <c r="E8" s="10">
        <f>COUNTIF(Resp[01],B8)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0</v>
      </c>
      <c r="D7" s="10">
        <f>COUNTIFS(Resp[Programa],"IT",Resp[02],B7)</f>
        <v>0</v>
      </c>
      <c r="E7" s="10">
        <f>COUNTIF(Resp[02],B7)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COUNTIFS(Resp[Programa],"IC",Resp[02],B8)</f>
        <v>1</v>
      </c>
      <c r="D8" s="10">
        <f>COUNTIFS(Resp[Programa],"IT",Resp[02],B8)</f>
        <v>0</v>
      </c>
      <c r="E8" s="10">
        <f>COUNTIF(Resp[02],B8)</f>
        <v>1</v>
      </c>
      <c r="F8" s="10">
        <f t="shared" si="0"/>
        <v>100</v>
      </c>
      <c r="G8" s="23">
        <f>ROUND($E8/SUM($E$7:$E$13)*100,3)</f>
        <v>100</v>
      </c>
    </row>
    <row r="9" spans="1:7" x14ac:dyDescent="0.25">
      <c r="B9" s="7" t="s">
        <v>8</v>
      </c>
      <c r="C9" s="10">
        <f>COUNTIFS(Resp[Programa],"IC",Resp[02],B9)</f>
        <v>0</v>
      </c>
      <c r="D9" s="10">
        <f>COUNTIFS(Resp[Programa],"IT",Resp[02],B9)</f>
        <v>0</v>
      </c>
      <c r="E9" s="10">
        <f>COUNTIF(Resp[02],B9)</f>
        <v>0</v>
      </c>
      <c r="F9" s="10">
        <f t="shared" si="0"/>
        <v>0</v>
      </c>
      <c r="G9" s="23">
        <f>ROUND($E9/SUM($E$7:$E$13)*100,3)</f>
        <v>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0</v>
      </c>
      <c r="D7" s="10">
        <f>COUNTIFS(Resp[Programa],"IT",Resp[03],B7)</f>
        <v>0</v>
      </c>
      <c r="E7" s="10">
        <f>COUNTIF(Resp[03],B7)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COUNTIFS(Resp[Programa],"IC",Resp[03],B8)</f>
        <v>1</v>
      </c>
      <c r="D8" s="10">
        <f>COUNTIFS(Resp[Programa],"IT",Resp[03],B8)</f>
        <v>0</v>
      </c>
      <c r="E8" s="10">
        <f>COUNTIF(Resp[03],B8)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0</v>
      </c>
      <c r="D7" s="10">
        <f>COUNTIFS(Resp[Programa],"IT",Resp[04],B7)</f>
        <v>0</v>
      </c>
      <c r="E7" s="10">
        <f>COUNTIF(Resp[04],B7)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COUNTIFS(Resp[Programa],"IC",Resp[04],B8)</f>
        <v>1</v>
      </c>
      <c r="D8" s="10">
        <f>COUNTIFS(Resp[Programa],"IT",Resp[04],B8)</f>
        <v>0</v>
      </c>
      <c r="E8" s="10">
        <f>COUNTIF(Resp[04],B8)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COUNTIFS(Resp[Programa],"IC",Resp[04],B9)</f>
        <v>0</v>
      </c>
      <c r="D9" s="10">
        <f>COUNTIFS(Resp[Programa],"IT",Resp[04],B9)</f>
        <v>0</v>
      </c>
      <c r="E9" s="10">
        <f>COUNTIF(Resp[04],B9)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0</v>
      </c>
      <c r="D13" s="15">
        <f>COUNTIFS(Resp[Programa],"IT",Resp[04],B13)</f>
        <v>0</v>
      </c>
      <c r="E13" s="15">
        <f>COUNTIF(Resp[04],B13)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0</v>
      </c>
      <c r="D7" s="10">
        <f>COUNTIFS(Resp[Programa],"IT",Resp[05],B7)</f>
        <v>0</v>
      </c>
      <c r="E7" s="10">
        <f>COUNTIF(Resp[05],B7)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COUNTIFS(Resp[Programa],"IC",Resp[05],B8)</f>
        <v>1</v>
      </c>
      <c r="D8" s="10">
        <f>COUNTIFS(Resp[Programa],"IT",Resp[05],B8)</f>
        <v>0</v>
      </c>
      <c r="E8" s="10">
        <f>COUNTIF(Resp[05],B8)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COUNTIFS(Resp[Programa],"IC",Resp[05],B9)</f>
        <v>0</v>
      </c>
      <c r="D9" s="10">
        <f>COUNTIFS(Resp[Programa],"IT",Resp[05],B9)</f>
        <v>0</v>
      </c>
      <c r="E9" s="10">
        <f>COUNTIF(Resp[05],B9)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0</v>
      </c>
      <c r="D7" s="10">
        <f>COUNTIFS(Resp[Programa],"IT",Resp[06],B7)</f>
        <v>0</v>
      </c>
      <c r="E7" s="10">
        <f>COUNTIF(Resp[06],B7)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COUNTIFS(Resp[Programa],"IC",Resp[06],B8)</f>
        <v>1</v>
      </c>
      <c r="D8" s="10">
        <f>COUNTIFS(Resp[Programa],"IT",Resp[06],B8)</f>
        <v>0</v>
      </c>
      <c r="E8" s="10">
        <f>COUNTIF(Resp[06],B8)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COUNTIFS(Resp[Programa],"IC",Resp[06],B9)</f>
        <v>0</v>
      </c>
      <c r="D9" s="10">
        <f>COUNTIFS(Resp[Programa],"IT",Resp[06],B9)</f>
        <v>0</v>
      </c>
      <c r="E9" s="10">
        <f>COUNTIF(Resp[06],B9)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0</v>
      </c>
      <c r="D7" s="10">
        <f>COUNTIFS(Resp[Programa],"IT",Resp[07],B7)</f>
        <v>0</v>
      </c>
      <c r="E7" s="10">
        <f>COUNTIF(Resp[07],B7)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COUNTIFS(Resp[Programa],"IC",Resp[07],B8)</f>
        <v>0</v>
      </c>
      <c r="D8" s="10">
        <f>COUNTIFS(Resp[Programa],"IT",Resp[07],B8)</f>
        <v>0</v>
      </c>
      <c r="E8" s="10">
        <f>COUNTIF(Resp[07],B8)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COUNTIFS(Resp[Programa],"IC",Resp[07],B9)</f>
        <v>1</v>
      </c>
      <c r="D9" s="10">
        <f>COUNTIFS(Resp[Programa],"IT",Resp[07],B9)</f>
        <v>0</v>
      </c>
      <c r="E9" s="10">
        <f>COUNTIF(Resp[07],B9)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0</v>
      </c>
      <c r="D12" s="10">
        <f>COUNTIFS(Resp[Programa],"IT",Resp[07],B12)</f>
        <v>0</v>
      </c>
      <c r="E12" s="10">
        <f>COUNTIF(Resp[07],B12)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0</v>
      </c>
      <c r="D7" s="10">
        <f>COUNTIFS(Resp[Programa],"IT",Resp[08],B7)</f>
        <v>0</v>
      </c>
      <c r="E7" s="10">
        <f>COUNTIF(Resp[08],B7)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COUNTIFS(Resp[Programa],"IC",Resp[08],B8)</f>
        <v>1</v>
      </c>
      <c r="D8" s="10">
        <f>COUNTIFS(Resp[Programa],"IT",Resp[08],B8)</f>
        <v>0</v>
      </c>
      <c r="E8" s="10">
        <f>COUNTIF(Resp[08],B8)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COUNTIFS(Resp[Programa],"IC",Resp[08],B9)</f>
        <v>0</v>
      </c>
      <c r="D9" s="10">
        <f>COUNTIFS(Resp[Programa],"IT",Resp[08],B9)</f>
        <v>0</v>
      </c>
      <c r="E9" s="10">
        <f>COUNTIF(Resp[08],B9)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0</v>
      </c>
      <c r="D12" s="10">
        <f>COUNTIFS(Resp[Programa],"IT",Resp[08],B12)</f>
        <v>0</v>
      </c>
      <c r="E12" s="10">
        <f>COUNTIF(Resp[08],B12)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0</v>
      </c>
      <c r="D7" s="10">
        <f>COUNTIFS(Resp[Programa],"IT",Resp[09],B7)</f>
        <v>0</v>
      </c>
      <c r="E7" s="10">
        <f>COUNTIF(Resp[09],B7)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COUNTIFS(Resp[Programa],"IC",Resp[09],B8)</f>
        <v>1</v>
      </c>
      <c r="D8" s="10">
        <f>COUNTIFS(Resp[Programa],"IT",Resp[09],B8)</f>
        <v>0</v>
      </c>
      <c r="E8" s="10">
        <f>COUNTIF(Resp[09],B8)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COUNTIFS(Resp[Programa],"IC",Resp[09],B9)</f>
        <v>0</v>
      </c>
      <c r="D9" s="10">
        <f>COUNTIFS(Resp[Programa],"IT",Resp[09],B9)</f>
        <v>0</v>
      </c>
      <c r="E9" s="10">
        <f>COUNTIF(Resp[09],B9)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0</v>
      </c>
      <c r="D7" s="10">
        <f>COUNTIFS(Resp[Programa],"IT",Resp[10],B7)</f>
        <v>0</v>
      </c>
      <c r="E7" s="10">
        <f>COUNTIF(Resp[10],B7)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COUNTIFS(Resp[Programa],"IC",Resp[10],B8)</f>
        <v>1</v>
      </c>
      <c r="D8" s="10">
        <f>COUNTIFS(Resp[Programa],"IT",Resp[10],B8)</f>
        <v>0</v>
      </c>
      <c r="E8" s="10">
        <f>COUNTIF(Resp[10],B8)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COUNTIFS(Resp[Programa],"IC",Resp[10],B9)</f>
        <v>0</v>
      </c>
      <c r="D9" s="10">
        <f>COUNTIFS(Resp[Programa],"IT",Resp[10],B9)</f>
        <v>0</v>
      </c>
      <c r="E9" s="10">
        <f>COUNTIF(Resp[10],B9)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0</v>
      </c>
      <c r="E12" s="10">
        <f>COUNTIF(Resp[10],B12)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0</v>
      </c>
      <c r="D7" s="10">
        <f>COUNTIFS(Resp[Programa],"IT",Resp[11],B7)</f>
        <v>0</v>
      </c>
      <c r="E7" s="10">
        <f>COUNTIF(Resp[11],B7)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COUNTIFS(Resp[Programa],"IC",Resp[11],B8)</f>
        <v>1</v>
      </c>
      <c r="D8" s="10">
        <f>COUNTIFS(Resp[Programa],"IT",Resp[11],B8)</f>
        <v>0</v>
      </c>
      <c r="E8" s="10">
        <f>COUNTIF(Resp[11],B8)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COUNTIFS(Resp[Programa],"IC",Resp[11],B9)</f>
        <v>0</v>
      </c>
      <c r="D9" s="10">
        <f>COUNTIFS(Resp[Programa],"IT",Resp[11],B9)</f>
        <v>0</v>
      </c>
      <c r="E9" s="10">
        <f>COUNTIF(Resp[11],B9)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0</v>
      </c>
      <c r="D7" s="10">
        <f>COUNTIFS(Resp[Programa],"IT",Resp[12],B7)</f>
        <v>0</v>
      </c>
      <c r="E7" s="10">
        <f>COUNTIF(Resp[12],B7)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COUNTIFS(Resp[Programa],"IC",Resp[12],B8)</f>
        <v>1</v>
      </c>
      <c r="D8" s="10">
        <f>COUNTIFS(Resp[Programa],"IT",Resp[12],B8)</f>
        <v>0</v>
      </c>
      <c r="E8" s="10">
        <f>COUNTIF(Resp[12],B8)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COUNTIFS(Resp[Programa],"IC",Resp[12],B9)</f>
        <v>0</v>
      </c>
      <c r="D9" s="10">
        <f>COUNTIFS(Resp[Programa],"IT",Resp[12],B9)</f>
        <v>0</v>
      </c>
      <c r="E9" s="10">
        <f>COUNTIF(Resp[12],B9)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0</v>
      </c>
      <c r="D7" s="10">
        <f>COUNTIFS(Resp[Programa],"IT",Resp[13],B7)</f>
        <v>0</v>
      </c>
      <c r="E7" s="10">
        <f>COUNTIF(Resp[13],B7)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COUNTIFS(Resp[Programa],"IC",Resp[13],B8)</f>
        <v>1</v>
      </c>
      <c r="D8" s="10">
        <f>COUNTIFS(Resp[Programa],"IT",Resp[13],B8)</f>
        <v>0</v>
      </c>
      <c r="E8" s="10">
        <f>COUNTIF(Resp[13],B8)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0</v>
      </c>
      <c r="D7" s="10">
        <f>COUNTIFS(Resp[Programa],"IT",Resp[14],B7)</f>
        <v>0</v>
      </c>
      <c r="E7" s="10">
        <f>COUNTIF(Resp[14],B7)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COUNTIFS(Resp[Programa],"IC",Resp[14],B8)</f>
        <v>1</v>
      </c>
      <c r="D8" s="10">
        <f>COUNTIFS(Resp[Programa],"IT",Resp[14],B8)</f>
        <v>0</v>
      </c>
      <c r="E8" s="10">
        <f>COUNTIF(Resp[14],B8)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COUNTIFS(Resp[Programa],"IC",Resp[14],B9)</f>
        <v>0</v>
      </c>
      <c r="D9" s="10">
        <f>COUNTIFS(Resp[Programa],"IT",Resp[14],B9)</f>
        <v>0</v>
      </c>
      <c r="E9" s="10">
        <f>COUNTIF(Resp[14],B9)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0</v>
      </c>
      <c r="E10" s="10">
        <f>COUNTIF(Resp[14],B10)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0</v>
      </c>
      <c r="E12" s="10">
        <f>COUNTIF(Resp[14],B12)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0</v>
      </c>
      <c r="D7" s="10">
        <f>COUNTIFS(Resp[Programa],"IT",Resp[15],B7)</f>
        <v>0</v>
      </c>
      <c r="E7" s="10">
        <f>COUNTIF(Resp[15],B7)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COUNTIFS(Resp[Programa],"IC",Resp[15],B8)</f>
        <v>1</v>
      </c>
      <c r="D8" s="10">
        <f>COUNTIFS(Resp[Programa],"IT",Resp[15],B8)</f>
        <v>0</v>
      </c>
      <c r="E8" s="10">
        <f>COUNTIF(Resp[15],B8)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COUNTIFS(Resp[Programa],"IC",Resp[15],B9)</f>
        <v>0</v>
      </c>
      <c r="D9" s="10">
        <f>COUNTIFS(Resp[Programa],"IT",Resp[15],B9)</f>
        <v>0</v>
      </c>
      <c r="E9" s="10">
        <f>COUNTIF(Resp[15],B9)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0</v>
      </c>
      <c r="D12" s="10">
        <f>COUNTIFS(Resp[Programa],"IT",Resp[15],B12)</f>
        <v>0</v>
      </c>
      <c r="E12" s="10">
        <f>COUNTIF(Resp[15],B12)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0</v>
      </c>
      <c r="D7" s="10">
        <f>COUNTIFS(Resp[Programa],"IT",Resp[16],B7)</f>
        <v>0</v>
      </c>
      <c r="E7" s="10">
        <f>COUNTIF(Resp[16],B7)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COUNTIFS(Resp[Programa],"IC",Resp[16],B8)</f>
        <v>1</v>
      </c>
      <c r="D8" s="10">
        <f>COUNTIFS(Resp[Programa],"IT",Resp[16],B8)</f>
        <v>0</v>
      </c>
      <c r="E8" s="10">
        <f>COUNTIF(Resp[16],B8)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COUNTIFS(Resp[Programa],"IC",Resp[16],B9)</f>
        <v>0</v>
      </c>
      <c r="D9" s="10">
        <f>COUNTIFS(Resp[Programa],"IT",Resp[16],B9)</f>
        <v>0</v>
      </c>
      <c r="E9" s="10">
        <f>COUNTIF(Resp[16],B9)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0</v>
      </c>
      <c r="E12" s="10">
        <f>COUNTIF(Resp[16],B12)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0</v>
      </c>
      <c r="D7" s="10">
        <f>COUNTIFS(Resp[Programa],"IT",Resp[17],B7)</f>
        <v>0</v>
      </c>
      <c r="E7" s="10">
        <f>COUNTIF(Resp[17],B7)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COUNTIFS(Resp[Programa],"IC",Resp[17],B8)</f>
        <v>0</v>
      </c>
      <c r="D8" s="10">
        <f>COUNTIFS(Resp[Programa],"IT",Resp[17],B8)</f>
        <v>0</v>
      </c>
      <c r="E8" s="10">
        <f>COUNTIF(Resp[17],B8)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COUNTIFS(Resp[Programa],"IC",Resp[17],B9)</f>
        <v>1</v>
      </c>
      <c r="D9" s="10">
        <f>COUNTIFS(Resp[Programa],"IT",Resp[17],B9)</f>
        <v>0</v>
      </c>
      <c r="E9" s="10">
        <f>COUNTIF(Resp[17],B9)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COUNTIFS(Resp[Programa],"IC",Resp[17],B10)</f>
        <v>0</v>
      </c>
      <c r="D10" s="10">
        <f>COUNTIFS(Resp[Programa],"IT",Resp[17],B10)</f>
        <v>0</v>
      </c>
      <c r="E10" s="10">
        <f>COUNTIF(Resp[17],B10)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0</v>
      </c>
      <c r="D7" s="10">
        <f>COUNTIFS(Resp[Programa],"IT",Resp[18],B7)</f>
        <v>0</v>
      </c>
      <c r="E7" s="10">
        <f>COUNTIF(Resp[18],B7)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COUNTIFS(Resp[Programa],"IC",Resp[18],B8)</f>
        <v>1</v>
      </c>
      <c r="D8" s="10">
        <f>COUNTIFS(Resp[Programa],"IT",Resp[18],B8)</f>
        <v>0</v>
      </c>
      <c r="E8" s="10">
        <f>COUNTIF(Resp[18],B8)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COUNTIFS(Resp[Programa],"IC",Resp[18],B9)</f>
        <v>0</v>
      </c>
      <c r="D9" s="10">
        <f>COUNTIFS(Resp[Programa],"IT",Resp[18],B9)</f>
        <v>0</v>
      </c>
      <c r="E9" s="10">
        <f>COUNTIF(Resp[18],B9)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0</v>
      </c>
      <c r="D12" s="10">
        <f>COUNTIFS(Resp[Programa],"IT",Resp[18],B12)</f>
        <v>0</v>
      </c>
      <c r="E12" s="10">
        <f>COUNTIF(Resp[18],B12)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0</v>
      </c>
      <c r="D7" s="10">
        <f>COUNTIFS(Resp[Programa],"IT",Resp[19],B7)</f>
        <v>0</v>
      </c>
      <c r="E7" s="10">
        <f>COUNTIF(Resp[19],B7)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COUNTIFS(Resp[Programa],"IC",Resp[19],B8)</f>
        <v>1</v>
      </c>
      <c r="D8" s="10">
        <f>COUNTIFS(Resp[Programa],"IT",Resp[19],B8)</f>
        <v>0</v>
      </c>
      <c r="E8" s="10">
        <f>COUNTIF(Resp[19],B8)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0</v>
      </c>
      <c r="E11" s="10">
        <f>COUNTIF(Resp[19],B11)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0</v>
      </c>
      <c r="D13" s="15">
        <f>COUNTIFS(Resp[Programa],"IT",Resp[19],B13)</f>
        <v>0</v>
      </c>
      <c r="E13" s="15">
        <f>COUNTIF(Resp[19],B13)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0</v>
      </c>
      <c r="D7" s="10">
        <f>COUNTIFS(Resp[Programa],"IT",Resp[20],B7)</f>
        <v>0</v>
      </c>
      <c r="E7" s="10">
        <f>COUNTIF(Resp[20],B7)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0</v>
      </c>
      <c r="E8" s="10">
        <f>COUNTIF(Resp[20],B8)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COUNTIFS(Resp[Programa],"IC",Resp[20],B9)</f>
        <v>0</v>
      </c>
      <c r="D9" s="10">
        <f>COUNTIFS(Resp[Programa],"IT",Resp[20],B9)</f>
        <v>0</v>
      </c>
      <c r="E9" s="10">
        <f>COUNTIF(Resp[20],B9)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0</v>
      </c>
      <c r="D12" s="10">
        <f>COUNTIFS(Resp[Programa],"IT",Resp[20],B12)</f>
        <v>0</v>
      </c>
      <c r="E12" s="10">
        <f>COUNTIF(Resp[20],B12)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COUNTIFS(Resp[Programa],"IC",Resp[20],B13)</f>
        <v>1</v>
      </c>
      <c r="D13" s="10">
        <f>COUNTIFS(Resp[Programa],"IT",Resp[20],B13)</f>
        <v>0</v>
      </c>
      <c r="E13" s="10">
        <f>COUNTIF(Resp[20],B13)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0</v>
      </c>
      <c r="D9" s="10">
        <f>COUNTIFS(Resp[Programa],"IT",Resp[21],B9)</f>
        <v>0</v>
      </c>
      <c r="E9" s="10">
        <f>COUNTIF(Resp[21],B9)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0</v>
      </c>
      <c r="E11" s="10">
        <f>COUNTIF(Resp[21],B11)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COUNTIFS(Resp[Programa],"IC",Resp[21],B12)</f>
        <v>0</v>
      </c>
      <c r="D12" s="10">
        <f>COUNTIFS(Resp[Programa],"IT",Resp[21],B12)</f>
        <v>0</v>
      </c>
      <c r="E12" s="10">
        <f>COUNTIF(Resp[21],B12)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COUNTIFS(Resp[Programa],"IC",Resp[21],B13)</f>
        <v>1</v>
      </c>
      <c r="D13" s="15">
        <f>COUNTIFS(Resp[Programa],"IT",Resp[21],B13)</f>
        <v>0</v>
      </c>
      <c r="E13" s="15">
        <f>COUNTIF(Resp[21],B13)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0</v>
      </c>
      <c r="D7" s="10">
        <f>COUNTIFS(Resp[Programa],"IT",Resp[22],B7)</f>
        <v>0</v>
      </c>
      <c r="E7" s="10">
        <f>COUNTIF(Resp[22],B7)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COUNTIFS(Resp[Programa],"IC",Resp[22],B8)</f>
        <v>1</v>
      </c>
      <c r="D8" s="10">
        <f>COUNTIFS(Resp[Programa],"IT",Resp[22],B8)</f>
        <v>0</v>
      </c>
      <c r="E8" s="10">
        <f>COUNTIF(Resp[22],B8)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0</v>
      </c>
      <c r="D7" s="10">
        <f>COUNTIFS(Resp[Programa],"IT",Resp[23],B7)</f>
        <v>0</v>
      </c>
      <c r="E7" s="10">
        <f>COUNTIF(Resp[23],B7)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COUNTIFS(Resp[Programa],"IC",Resp[23],B8)</f>
        <v>0</v>
      </c>
      <c r="D8" s="10">
        <f>COUNTIFS(Resp[Programa],"IT",Resp[23],B8)</f>
        <v>0</v>
      </c>
      <c r="E8" s="10">
        <f>COUNTIF(Resp[23],B8)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COUNTIFS(Resp[Programa],"IC",Resp[23],B9)</f>
        <v>0</v>
      </c>
      <c r="D9" s="10">
        <f>COUNTIFS(Resp[Programa],"IT",Resp[23],B9)</f>
        <v>0</v>
      </c>
      <c r="E9" s="10">
        <f>COUNTIF(Resp[23],B9)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0</v>
      </c>
      <c r="D12" s="10">
        <f>COUNTIFS(Resp[Programa],"IT",Resp[23],B12)</f>
        <v>0</v>
      </c>
      <c r="E12" s="10">
        <f>COUNTIF(Resp[23],B12)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COUNTIFS(Resp[Programa],"IC",Resp[23],B13)</f>
        <v>1</v>
      </c>
      <c r="D13" s="15">
        <f>COUNTIFS(Resp[Programa],"IT",Resp[23],B13)</f>
        <v>0</v>
      </c>
      <c r="E13" s="15">
        <f>COUNTIF(Resp[23],B13)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0</v>
      </c>
      <c r="D9" s="10">
        <f>COUNTIFS(Resp[Programa],"IT",Resp[24],B9)</f>
        <v>0</v>
      </c>
      <c r="E9" s="10">
        <f>COUNTIF(Resp[24],B9)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0</v>
      </c>
      <c r="E11" s="10">
        <f>COUNTIF(Resp[24],B11)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COUNTIFS(Resp[Programa],"IC",Resp[24],B12)</f>
        <v>0</v>
      </c>
      <c r="D12" s="10">
        <f>COUNTIFS(Resp[Programa],"IT",Resp[24],B12)</f>
        <v>0</v>
      </c>
      <c r="E12" s="10">
        <f>COUNTIF(Resp[24],B12)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COUNTIFS(Resp[Programa],"IC",Resp[24],B13)</f>
        <v>1</v>
      </c>
      <c r="D13" s="15">
        <f>COUNTIFS(Resp[Programa],"IT",Resp[24],B13)</f>
        <v>0</v>
      </c>
      <c r="E13" s="15">
        <f>COUNTIF(Resp[24],B13)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0</v>
      </c>
      <c r="D7" s="10">
        <f>COUNTIFS(Resp[Programa],"IT",Resp[26],B7)</f>
        <v>0</v>
      </c>
      <c r="E7" s="10">
        <f>COUNTIF(Resp[26],B7)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COUNTIFS(Resp[Programa],"IC",Resp[26],B8)</f>
        <v>1</v>
      </c>
      <c r="D8" s="10">
        <f>COUNTIFS(Resp[Programa],"IT",Resp[26],B8)</f>
        <v>0</v>
      </c>
      <c r="E8" s="10">
        <f>COUNTIF(Resp[26],B8)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COUNTIFS(Resp[Programa],"IC",Resp[26],B9)</f>
        <v>0</v>
      </c>
      <c r="D9" s="10">
        <f>COUNTIFS(Resp[Programa],"IT",Resp[26],B9)</f>
        <v>0</v>
      </c>
      <c r="E9" s="10">
        <f>COUNTIF(Resp[26],B9)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0</v>
      </c>
      <c r="D12" s="10">
        <f>COUNTIFS(Resp[Programa],"IT",Resp[26],B12)</f>
        <v>0</v>
      </c>
      <c r="E12" s="10">
        <f>COUNTIF(Resp[26],B12)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COUNTIFS(Resp[Programa],"IC",Resp[26],B13)</f>
        <v>0</v>
      </c>
      <c r="D13" s="15">
        <f>COUNTIFS(Resp[Programa],"IT",Resp[26],B13)</f>
        <v>0</v>
      </c>
      <c r="E13" s="15">
        <f>COUNTIF(Resp[26],B13)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0</v>
      </c>
      <c r="D7" s="10">
        <f>COUNTIFS(Resp[Programa],"IT",Resp[27],B7)</f>
        <v>0</v>
      </c>
      <c r="E7" s="10">
        <f>COUNTIF(Resp[27],B7)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COUNTIFS(Resp[Programa],"IC",Resp[27],B8)</f>
        <v>1</v>
      </c>
      <c r="D8" s="10">
        <f>COUNTIFS(Resp[Programa],"IT",Resp[27],B8)</f>
        <v>0</v>
      </c>
      <c r="E8" s="10">
        <f>COUNTIF(Resp[27],B8)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COUNTIFS(Resp[Programa],"IC",Resp[27],B9)</f>
        <v>0</v>
      </c>
      <c r="D9" s="10">
        <f>COUNTIFS(Resp[Programa],"IT",Resp[27],B9)</f>
        <v>0</v>
      </c>
      <c r="E9" s="10">
        <f>COUNTIF(Resp[27],B9)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0</v>
      </c>
      <c r="D12" s="10">
        <f>COUNTIFS(Resp[Programa],"IT",Resp[27],B12)</f>
        <v>0</v>
      </c>
      <c r="E12" s="10">
        <f>COUNTIF(Resp[27],B12)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COUNTIFS(Resp[Programa],"IC",Resp[27],B13)</f>
        <v>0</v>
      </c>
      <c r="D13" s="15">
        <f>COUNTIFS(Resp[Programa],"IT",Resp[27],B13)</f>
        <v>0</v>
      </c>
      <c r="E13" s="15">
        <f>COUNTIF(Resp[27],B13)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0</v>
      </c>
      <c r="D7" s="10">
        <f>COUNTIFS(Resp[Programa],"IT",Resp[29],B7)</f>
        <v>0</v>
      </c>
      <c r="E7" s="10">
        <f>COUNTIF(Resp[29],B7)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COUNTIFS(Resp[Programa],"IC",Resp[29],B8)</f>
        <v>1</v>
      </c>
      <c r="D8" s="10">
        <f>COUNTIFS(Resp[Programa],"IT",Resp[29],B8)</f>
        <v>0</v>
      </c>
      <c r="E8" s="10">
        <f>COUNTIF(Resp[29],B8)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COUNTIFS(Resp[Programa],"IC",Resp[29],B9)</f>
        <v>0</v>
      </c>
      <c r="D9" s="10">
        <f>COUNTIFS(Resp[Programa],"IT",Resp[29],B9)</f>
        <v>0</v>
      </c>
      <c r="E9" s="10">
        <f>COUNTIF(Resp[29],B9)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0</v>
      </c>
      <c r="D7" s="10">
        <f>COUNTIFS(Resp[Programa],"IT",Resp[30],B7)</f>
        <v>0</v>
      </c>
      <c r="E7" s="10">
        <f>COUNTIF(Resp[30],B7)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COUNTIFS(Resp[Programa],"IC",Resp[30],B8)</f>
        <v>1</v>
      </c>
      <c r="D8" s="10">
        <f>COUNTIFS(Resp[Programa],"IT",Resp[30],B8)</f>
        <v>0</v>
      </c>
      <c r="E8" s="10">
        <f>COUNTIF(Resp[30],B8)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COUNTIFS(Resp[Programa],"IC",Resp[30],B9)</f>
        <v>0</v>
      </c>
      <c r="D9" s="10">
        <f>COUNTIFS(Resp[Programa],"IT",Resp[30],B9)</f>
        <v>0</v>
      </c>
      <c r="E9" s="10">
        <f>COUNTIF(Resp[30],B9)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2022-02-03T12:31:40Z</dcterms:modified>
  <cp:category/>
  <cp:contentStatus/>
</cp:coreProperties>
</file>