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OCIAIS APLICADAS/PESQUISA SERVIDORES/"/>
    </mc:Choice>
  </mc:AlternateContent>
  <xr:revisionPtr revIDLastSave="1" documentId="8_{E7F2F96E-7B06-4F43-BD89-727C8DD42650}" xr6:coauthVersionLast="46" xr6:coauthVersionMax="46" xr10:uidLastSave="{E015DF05-9409-489D-9E04-F0DBD58475F5}"/>
  <bookViews>
    <workbookView xWindow="-120" yWindow="-120" windowWidth="20730" windowHeight="11160" tabRatio="882" activeTab="1" xr2:uid="{00000000-000D-0000-FFFF-FFFF00000000}"/>
  </bookViews>
  <sheets>
    <sheet name="PERCENTUAIS" sheetId="1" r:id="rId1"/>
    <sheet name="Q169" sheetId="440" r:id="rId2"/>
    <sheet name="Q170" sheetId="441" r:id="rId3"/>
    <sheet name="Q171" sheetId="442" r:id="rId4"/>
    <sheet name="Q172" sheetId="443" r:id="rId5"/>
    <sheet name="Q173" sheetId="444" r:id="rId6"/>
    <sheet name="Q174" sheetId="445" r:id="rId7"/>
    <sheet name="Q175" sheetId="446" r:id="rId8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446" l="1"/>
  <c r="F10" i="446"/>
  <c r="G10" i="446"/>
  <c r="H10" i="446"/>
  <c r="E11" i="446"/>
  <c r="F11" i="446"/>
  <c r="G11" i="446"/>
  <c r="H11" i="446"/>
  <c r="E12" i="446"/>
  <c r="F12" i="446"/>
  <c r="G12" i="446"/>
  <c r="H12" i="446"/>
  <c r="E13" i="446"/>
  <c r="F13" i="446"/>
  <c r="G13" i="446"/>
  <c r="H13" i="446"/>
  <c r="H9" i="446"/>
  <c r="G9" i="446"/>
  <c r="F9" i="446"/>
  <c r="E9" i="446"/>
  <c r="A1" i="446"/>
  <c r="A2" i="446" s="1"/>
  <c r="E10" i="445"/>
  <c r="F10" i="445"/>
  <c r="G10" i="445"/>
  <c r="H10" i="445"/>
  <c r="E11" i="445"/>
  <c r="F11" i="445"/>
  <c r="G11" i="445"/>
  <c r="H11" i="445"/>
  <c r="E12" i="445"/>
  <c r="F12" i="445"/>
  <c r="G12" i="445"/>
  <c r="H12" i="445"/>
  <c r="E13" i="445"/>
  <c r="F13" i="445"/>
  <c r="G13" i="445"/>
  <c r="H13" i="445"/>
  <c r="H9" i="445"/>
  <c r="G9" i="445"/>
  <c r="F9" i="445"/>
  <c r="E9" i="445"/>
  <c r="A1" i="445"/>
  <c r="A2" i="445" s="1"/>
  <c r="E10" i="444"/>
  <c r="F10" i="444"/>
  <c r="G10" i="444"/>
  <c r="H10" i="444"/>
  <c r="E11" i="444"/>
  <c r="F11" i="444"/>
  <c r="G11" i="444"/>
  <c r="H11" i="444"/>
  <c r="E12" i="444"/>
  <c r="F12" i="444"/>
  <c r="G12" i="444"/>
  <c r="H12" i="444"/>
  <c r="E13" i="444"/>
  <c r="F13" i="444"/>
  <c r="G13" i="444"/>
  <c r="H13" i="444"/>
  <c r="H9" i="444"/>
  <c r="G9" i="444"/>
  <c r="F9" i="444"/>
  <c r="E9" i="444"/>
  <c r="A1" i="444"/>
  <c r="A2" i="444" s="1"/>
  <c r="E10" i="443"/>
  <c r="F10" i="443"/>
  <c r="G10" i="443"/>
  <c r="H10" i="443"/>
  <c r="E11" i="443"/>
  <c r="F11" i="443"/>
  <c r="G11" i="443"/>
  <c r="H11" i="443"/>
  <c r="E12" i="443"/>
  <c r="F12" i="443"/>
  <c r="G12" i="443"/>
  <c r="H12" i="443"/>
  <c r="E13" i="443"/>
  <c r="F13" i="443"/>
  <c r="G13" i="443"/>
  <c r="H13" i="443"/>
  <c r="H9" i="443"/>
  <c r="G9" i="443"/>
  <c r="F9" i="443"/>
  <c r="E9" i="443"/>
  <c r="A1" i="443"/>
  <c r="A2" i="443" s="1"/>
  <c r="E10" i="442"/>
  <c r="F10" i="442"/>
  <c r="G10" i="442"/>
  <c r="H10" i="442"/>
  <c r="E11" i="442"/>
  <c r="F11" i="442"/>
  <c r="G11" i="442"/>
  <c r="H11" i="442"/>
  <c r="E12" i="442"/>
  <c r="F12" i="442"/>
  <c r="G12" i="442"/>
  <c r="H12" i="442"/>
  <c r="E13" i="442"/>
  <c r="F13" i="442"/>
  <c r="G13" i="442"/>
  <c r="H13" i="442"/>
  <c r="H9" i="442"/>
  <c r="G9" i="442"/>
  <c r="F9" i="442"/>
  <c r="E9" i="442"/>
  <c r="A1" i="442"/>
  <c r="A2" i="442" s="1"/>
  <c r="E10" i="441"/>
  <c r="F10" i="441"/>
  <c r="G10" i="441"/>
  <c r="H10" i="441"/>
  <c r="E11" i="441"/>
  <c r="F11" i="441"/>
  <c r="G11" i="441"/>
  <c r="H11" i="441"/>
  <c r="E12" i="441"/>
  <c r="F12" i="441"/>
  <c r="G12" i="441"/>
  <c r="H12" i="441"/>
  <c r="E13" i="441"/>
  <c r="F13" i="441"/>
  <c r="G13" i="441"/>
  <c r="H13" i="441"/>
  <c r="H9" i="441"/>
  <c r="G9" i="441"/>
  <c r="F9" i="441"/>
  <c r="E9" i="441"/>
  <c r="A1" i="441"/>
  <c r="A2" i="441" s="1"/>
  <c r="E10" i="440"/>
  <c r="F10" i="440"/>
  <c r="G10" i="440"/>
  <c r="H10" i="440"/>
  <c r="H9" i="440"/>
  <c r="G9" i="440"/>
  <c r="F9" i="440"/>
  <c r="E9" i="440"/>
  <c r="A1" i="440"/>
  <c r="A2" i="440" s="1"/>
  <c r="E14" i="441" l="1"/>
  <c r="G14" i="443"/>
  <c r="E14" i="445"/>
  <c r="E14" i="442"/>
  <c r="G14" i="444"/>
  <c r="E14" i="446"/>
  <c r="G14" i="441"/>
  <c r="E14" i="443"/>
  <c r="G14" i="445"/>
  <c r="E11" i="440"/>
  <c r="G14" i="442"/>
  <c r="E14" i="444"/>
  <c r="G14" i="446"/>
  <c r="F11" i="440"/>
  <c r="H14" i="446"/>
  <c r="F14" i="446"/>
  <c r="F14" i="445"/>
  <c r="H14" i="445"/>
  <c r="F14" i="444"/>
  <c r="H14" i="444"/>
  <c r="F14" i="443"/>
  <c r="H14" i="443"/>
  <c r="F14" i="442"/>
  <c r="H14" i="442"/>
  <c r="F14" i="441"/>
  <c r="H14" i="441"/>
  <c r="G11" i="440"/>
  <c r="H11" i="440"/>
  <c r="I14" i="443" l="1"/>
  <c r="C9" i="443" s="1"/>
  <c r="I14" i="441"/>
  <c r="B9" i="441" s="1"/>
  <c r="I14" i="444"/>
  <c r="B10" i="444" s="1"/>
  <c r="I14" i="446"/>
  <c r="C13" i="446" s="1"/>
  <c r="I14" i="445"/>
  <c r="B13" i="445" s="1"/>
  <c r="I14" i="442"/>
  <c r="C10" i="442" s="1"/>
  <c r="B11" i="446"/>
  <c r="B10" i="446"/>
  <c r="I11" i="440"/>
  <c r="B10" i="440" s="1"/>
  <c r="B13" i="446" l="1"/>
  <c r="C12" i="446"/>
  <c r="B9" i="446"/>
  <c r="C9" i="446"/>
  <c r="B12" i="446"/>
  <c r="B11" i="441"/>
  <c r="C11" i="441"/>
  <c r="D11" i="441" s="1"/>
  <c r="B12" i="441"/>
  <c r="B10" i="441"/>
  <c r="B13" i="441"/>
  <c r="C12" i="441"/>
  <c r="D12" i="446"/>
  <c r="C10" i="441"/>
  <c r="C10" i="444"/>
  <c r="D10" i="444" s="1"/>
  <c r="C10" i="446"/>
  <c r="C9" i="441"/>
  <c r="D9" i="441" s="1"/>
  <c r="C13" i="441"/>
  <c r="B11" i="444"/>
  <c r="D11" i="444" s="1"/>
  <c r="C11" i="446"/>
  <c r="D11" i="446" s="1"/>
  <c r="B13" i="444"/>
  <c r="C11" i="444"/>
  <c r="C9" i="442"/>
  <c r="B12" i="444"/>
  <c r="C12" i="444"/>
  <c r="B9" i="444"/>
  <c r="C13" i="444"/>
  <c r="C9" i="444"/>
  <c r="C13" i="443"/>
  <c r="B13" i="443"/>
  <c r="C12" i="443"/>
  <c r="C11" i="443"/>
  <c r="B9" i="443"/>
  <c r="D9" i="443" s="1"/>
  <c r="C10" i="443"/>
  <c r="B10" i="443"/>
  <c r="B11" i="443"/>
  <c r="B12" i="443"/>
  <c r="B10" i="442"/>
  <c r="D10" i="442" s="1"/>
  <c r="C11" i="445"/>
  <c r="C9" i="445"/>
  <c r="C13" i="445"/>
  <c r="D13" i="445" s="1"/>
  <c r="B12" i="445"/>
  <c r="B11" i="445"/>
  <c r="D11" i="445" s="1"/>
  <c r="C10" i="445"/>
  <c r="C12" i="445"/>
  <c r="B12" i="442"/>
  <c r="B9" i="442"/>
  <c r="B13" i="442"/>
  <c r="B11" i="442"/>
  <c r="C12" i="442"/>
  <c r="C13" i="442"/>
  <c r="C11" i="442"/>
  <c r="B9" i="445"/>
  <c r="B10" i="445"/>
  <c r="D13" i="446"/>
  <c r="D10" i="446"/>
  <c r="D9" i="446"/>
  <c r="C9" i="440"/>
  <c r="C10" i="440"/>
  <c r="D10" i="440" s="1"/>
  <c r="B9" i="440"/>
  <c r="D10" i="445" l="1"/>
  <c r="D13" i="441"/>
  <c r="D10" i="441"/>
  <c r="D12" i="443"/>
  <c r="D11" i="443"/>
  <c r="D12" i="441"/>
  <c r="D12" i="444"/>
  <c r="D13" i="444"/>
  <c r="D9" i="442"/>
  <c r="D9" i="445"/>
  <c r="D9" i="444"/>
  <c r="D10" i="443"/>
  <c r="D13" i="443"/>
  <c r="D13" i="442"/>
  <c r="D12" i="445"/>
  <c r="D12" i="442"/>
  <c r="D11" i="442"/>
  <c r="D9" i="440"/>
</calcChain>
</file>

<file path=xl/sharedStrings.xml><?xml version="1.0" encoding="utf-8"?>
<sst xmlns="http://schemas.openxmlformats.org/spreadsheetml/2006/main" count="72585" uniqueCount="549">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</sst>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'Q169'!$B$9:$B$10</c:f>
              <c:numCache>
                <c:formatCode>0%</c:formatCode>
                <c:ptCount val="2"/>
                <c:pt idx="0">
                  <c:v>4.1005291005291003E-2</c:v>
                </c:pt>
                <c:pt idx="1">
                  <c:v>0.39087301587301587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5F7-9778-C521DB80ED31}"/>
            </c:ext>
          </c:extLst>
        </c:ser>
        <c:ser>
          <c:idx val="1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'Q169'!$C$9:$C$10</c:f>
              <c:numCache>
                <c:formatCode>0%</c:formatCode>
                <c:ptCount val="2"/>
                <c:pt idx="0">
                  <c:v>3.5052910052910051E-2</c:v>
                </c:pt>
                <c:pt idx="1">
                  <c:v>0.53306878306878303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F-45F7-9778-C521DB80ED31}"/>
            </c:ext>
          </c:extLst>
        </c:ser>
        <c:ser>
          <c:idx val="2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'Q169'!$D$9:$D$10</c:f>
              <c:numCache>
                <c:formatCode>0%</c:formatCode>
                <c:ptCount val="2"/>
                <c:pt idx="0">
                  <c:v>7.6058201058201047E-2</c:v>
                </c:pt>
                <c:pt idx="1">
                  <c:v>0.92394179894179884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F-45F7-9778-C521DB8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'Q170'!$B$9:$B$13</c:f>
              <c:numCache>
                <c:formatCode>0%</c:formatCode>
                <c:ptCount val="5"/>
                <c:pt idx="0">
                  <c:v>0.10204081632653061</c:v>
                </c:pt>
                <c:pt idx="1">
                  <c:v>0.26530612244897961</c:v>
                </c:pt>
                <c:pt idx="2">
                  <c:v>0.12244897959183673</c:v>
                </c:pt>
                <c:pt idx="3">
                  <c:v>3.0612244897959183E-2</c:v>
                </c:pt>
                <c:pt idx="4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CC0-AB13-243CAE50BB9D}"/>
            </c:ext>
          </c:extLst>
        </c:ser>
        <c:ser>
          <c:idx val="1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'Q170'!$C$9:$C$13</c:f>
              <c:numCache>
                <c:formatCode>0%</c:formatCode>
                <c:ptCount val="5"/>
                <c:pt idx="0">
                  <c:v>0.16326530612244897</c:v>
                </c:pt>
                <c:pt idx="1">
                  <c:v>0.20408163265306123</c:v>
                </c:pt>
                <c:pt idx="2">
                  <c:v>0.10204081632653061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CC0-AB13-243CAE50BB9D}"/>
            </c:ext>
          </c:extLst>
        </c:ser>
        <c:ser>
          <c:idx val="2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'Q170'!$D$9:$D$13</c:f>
              <c:numCache>
                <c:formatCode>0%</c:formatCode>
                <c:ptCount val="5"/>
                <c:pt idx="0">
                  <c:v>0.26530612244897955</c:v>
                </c:pt>
                <c:pt idx="1">
                  <c:v>0.46938775510204084</c:v>
                </c:pt>
                <c:pt idx="2">
                  <c:v>0.22448979591836735</c:v>
                </c:pt>
                <c:pt idx="3">
                  <c:v>3.0612244897959183E-2</c:v>
                </c:pt>
                <c:pt idx="4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2-4CC0-AB13-243CAE50B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'Q171'!$B$9:$B$13</c:f>
              <c:numCache>
                <c:formatCode>0%</c:formatCode>
                <c:ptCount val="5"/>
                <c:pt idx="0">
                  <c:v>0.2413793103448276</c:v>
                </c:pt>
                <c:pt idx="1">
                  <c:v>0.26436781609195403</c:v>
                </c:pt>
                <c:pt idx="2">
                  <c:v>5.7471264367816091E-2</c:v>
                </c:pt>
                <c:pt idx="3">
                  <c:v>2.2988505747126436E-2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3CD-8E55-7A303FED5005}"/>
            </c:ext>
          </c:extLst>
        </c:ser>
        <c:ser>
          <c:idx val="1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'Q171'!$C$9:$C$13</c:f>
              <c:numCache>
                <c:formatCode>0%</c:formatCode>
                <c:ptCount val="5"/>
                <c:pt idx="0">
                  <c:v>0.20689655172413793</c:v>
                </c:pt>
                <c:pt idx="1">
                  <c:v>0.18390804597701149</c:v>
                </c:pt>
                <c:pt idx="2">
                  <c:v>1.1494252873563218E-2</c:v>
                </c:pt>
                <c:pt idx="3">
                  <c:v>0</c:v>
                </c:pt>
                <c:pt idx="4">
                  <c:v>1.1494252873563218E-2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2-43CD-8E55-7A303FED5005}"/>
            </c:ext>
          </c:extLst>
        </c:ser>
        <c:ser>
          <c:idx val="2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'Q171'!$D$9:$D$13</c:f>
              <c:numCache>
                <c:formatCode>0%</c:formatCode>
                <c:ptCount val="5"/>
                <c:pt idx="0">
                  <c:v>0.44827586206896552</c:v>
                </c:pt>
                <c:pt idx="1">
                  <c:v>0.44827586206896552</c:v>
                </c:pt>
                <c:pt idx="2">
                  <c:v>6.8965517241379309E-2</c:v>
                </c:pt>
                <c:pt idx="3">
                  <c:v>2.2988505747126436E-2</c:v>
                </c:pt>
                <c:pt idx="4">
                  <c:v>1.1494252873563218E-2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2-43CD-8E55-7A303FED50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'Q172'!$B$9:$B$13</c:f>
              <c:numCache>
                <c:formatCode>0%</c:formatCode>
                <c:ptCount val="5"/>
                <c:pt idx="0">
                  <c:v>0.22368421052631579</c:v>
                </c:pt>
                <c:pt idx="1">
                  <c:v>0.32894736842105265</c:v>
                </c:pt>
                <c:pt idx="2">
                  <c:v>9.2105263157894732E-2</c:v>
                </c:pt>
                <c:pt idx="3">
                  <c:v>1.3157894736842105E-2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B-4D75-9854-BA73D3182414}"/>
            </c:ext>
          </c:extLst>
        </c:ser>
        <c:ser>
          <c:idx val="1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'Q172'!$C$9:$C$13</c:f>
              <c:numCache>
                <c:formatCode>0%</c:formatCode>
                <c:ptCount val="5"/>
                <c:pt idx="0">
                  <c:v>0.19736842105263158</c:v>
                </c:pt>
                <c:pt idx="1">
                  <c:v>0.13157894736842105</c:v>
                </c:pt>
                <c:pt idx="2">
                  <c:v>1.3157894736842105E-2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B-4D75-9854-BA73D3182414}"/>
            </c:ext>
          </c:extLst>
        </c:ser>
        <c:ser>
          <c:idx val="2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'Q172'!$D$9:$D$13</c:f>
              <c:numCache>
                <c:formatCode>0%</c:formatCode>
                <c:ptCount val="5"/>
                <c:pt idx="0">
                  <c:v>0.42105263157894735</c:v>
                </c:pt>
                <c:pt idx="1">
                  <c:v>0.46052631578947367</c:v>
                </c:pt>
                <c:pt idx="2">
                  <c:v>0.10526315789473684</c:v>
                </c:pt>
                <c:pt idx="3">
                  <c:v>1.3157894736842105E-2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B-4D75-9854-BA73D31824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'Q173'!$B$9:$B$13</c:f>
              <c:numCache>
                <c:formatCode>0%</c:formatCode>
                <c:ptCount val="5"/>
                <c:pt idx="0">
                  <c:v>0.27586206896551724</c:v>
                </c:pt>
                <c:pt idx="1">
                  <c:v>0.19540229885057472</c:v>
                </c:pt>
                <c:pt idx="2">
                  <c:v>6.8965517241379309E-2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E-45EE-91AD-B0933B659283}"/>
            </c:ext>
          </c:extLst>
        </c:ser>
        <c:ser>
          <c:idx val="1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'Q173'!$C$9:$C$13</c:f>
              <c:numCache>
                <c:formatCode>0%</c:formatCode>
                <c:ptCount val="5"/>
                <c:pt idx="0">
                  <c:v>0.20689655172413793</c:v>
                </c:pt>
                <c:pt idx="1">
                  <c:v>0.20689655172413793</c:v>
                </c:pt>
                <c:pt idx="2">
                  <c:v>3.4482758620689655E-2</c:v>
                </c:pt>
                <c:pt idx="3">
                  <c:v>1.1494252873563218E-2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E-45EE-91AD-B0933B659283}"/>
            </c:ext>
          </c:extLst>
        </c:ser>
        <c:ser>
          <c:idx val="2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'Q173'!$D$9:$D$13</c:f>
              <c:numCache>
                <c:formatCode>0%</c:formatCode>
                <c:ptCount val="5"/>
                <c:pt idx="0">
                  <c:v>0.48275862068965514</c:v>
                </c:pt>
                <c:pt idx="1">
                  <c:v>0.40229885057471265</c:v>
                </c:pt>
                <c:pt idx="2">
                  <c:v>0.10344827586206896</c:v>
                </c:pt>
                <c:pt idx="3">
                  <c:v>1.1494252873563218E-2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E-45EE-91AD-B0933B6592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'Q174'!$B$9:$B$13</c:f>
              <c:numCache>
                <c:formatCode>0%</c:formatCode>
                <c:ptCount val="5"/>
                <c:pt idx="0">
                  <c:v>0.29487179487179488</c:v>
                </c:pt>
                <c:pt idx="1">
                  <c:v>0.25641025641025639</c:v>
                </c:pt>
                <c:pt idx="2">
                  <c:v>6.4102564102564097E-2</c:v>
                </c:pt>
                <c:pt idx="3">
                  <c:v>2.564102564102564E-2</c:v>
                </c:pt>
                <c:pt idx="4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5-47A2-8D44-34127C19CA91}"/>
            </c:ext>
          </c:extLst>
        </c:ser>
        <c:ser>
          <c:idx val="1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'Q174'!$C$9:$C$13</c:f>
              <c:numCache>
                <c:formatCode>0%</c:formatCode>
                <c:ptCount val="5"/>
                <c:pt idx="0">
                  <c:v>0.17948717948717949</c:v>
                </c:pt>
                <c:pt idx="1">
                  <c:v>0.12820512820512819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5-47A2-8D44-34127C19CA91}"/>
            </c:ext>
          </c:extLst>
        </c:ser>
        <c:ser>
          <c:idx val="2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'Q174'!$D$9:$D$13</c:f>
              <c:numCache>
                <c:formatCode>0%</c:formatCode>
                <c:ptCount val="5"/>
                <c:pt idx="0">
                  <c:v>0.47435897435897434</c:v>
                </c:pt>
                <c:pt idx="1">
                  <c:v>0.38461538461538458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5-47A2-8D44-34127C19CA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'Q175'!$B$9:$B$13</c:f>
              <c:numCache>
                <c:formatCode>0%</c:formatCode>
                <c:ptCount val="5"/>
                <c:pt idx="0">
                  <c:v>0.17647058823529413</c:v>
                </c:pt>
                <c:pt idx="1">
                  <c:v>0.19117647058823528</c:v>
                </c:pt>
                <c:pt idx="2">
                  <c:v>0.16176470588235295</c:v>
                </c:pt>
                <c:pt idx="3">
                  <c:v>8.8235294117647065E-2</c:v>
                </c:pt>
                <c:pt idx="4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B-4A71-98BA-64A4D9DE98DF}"/>
            </c:ext>
          </c:extLst>
        </c:ser>
        <c:ser>
          <c:idx val="1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'Q175'!$C$9:$C$13</c:f>
              <c:numCache>
                <c:formatCode>0%</c:formatCode>
                <c:ptCount val="5"/>
                <c:pt idx="0">
                  <c:v>0.17647058823529413</c:v>
                </c:pt>
                <c:pt idx="1">
                  <c:v>0.16176470588235295</c:v>
                </c:pt>
                <c:pt idx="2">
                  <c:v>1.4705882352941176E-2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B-4A71-98BA-64A4D9DE98DF}"/>
            </c:ext>
          </c:extLst>
        </c:ser>
        <c:ser>
          <c:idx val="2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'Q175'!$D$9:$D$13</c:f>
              <c:numCache>
                <c:formatCode>0%</c:formatCode>
                <c:ptCount val="5"/>
                <c:pt idx="0">
                  <c:v>0.35294117647058826</c:v>
                </c:pt>
                <c:pt idx="1">
                  <c:v>0.3529411764705882</c:v>
                </c:pt>
                <c:pt idx="2">
                  <c:v>0.17647058823529413</c:v>
                </c:pt>
                <c:pt idx="3">
                  <c:v>8.8235294117647065E-2</c:v>
                </c:pt>
                <c:pt idx="4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B-4A71-98BA-64A4D9DE98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25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C53ED-0260-4E55-B6B5-375ABC7D0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37FEE-66F1-4C27-9157-2EB419053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BA8CFA-8AE1-430A-B591-CEC567169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2AB42F-FE5A-4B63-845A-6F3B6D80B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AA76BA-5967-4227-9CC8-1EB1BB52C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CCCFD-F0FF-4371-B8CD-C5588340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695324</xdr:colOff>
      <xdr:row>5</xdr:row>
      <xdr:rowOff>23811</xdr:rowOff>
    </xdr:from>
    <xdr:to>
      <xdr:col>16</xdr:col>
      <xdr:colOff>9524</xdr:colOff>
      <xdr:row>28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621462-1C07-4006-85E0-58AB106E6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FP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FV2" sqref="FV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D4DC-5A42-4420-921C-CA7C9E0DBB0B}">
  <sheetPr codeName="Planilha170"/>
  <dimension ref="A1:I11"/>
  <sheetViews>
    <sheetView tabSelected="1" zoomScale="80" zoomScaleNormal="80" workbookViewId="0">
      <selection activeCell="C21" sqref="C21"/>
    </sheetView>
  </sheetViews>
  <sheetFormatPr defaultColWidth="13.5703125" defaultRowHeight="12.75" x14ac:dyDescent="0.2"/>
  <sheetData>
    <row r="1" spans="1:9" x14ac:dyDescent="0.2">
      <c r="A1" s="2" t="str">
        <f>TEXT(PERCENTUAIS!FP1,"0")</f>
        <v>QUESTÃO169</v>
      </c>
    </row>
    <row r="2" spans="1:9" x14ac:dyDescent="0.2">
      <c r="A2" s="17" t="str">
        <f>HLOOKUP(A1,PERCENTUAIS!$D$1:$KT$2,2,FALSE)</f>
        <v>Utilizou as unidades e/ou serviços do Setor de Ciências Sociais Aplicadas em 2020?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x14ac:dyDescent="0.2">
      <c r="A9" s="5" t="s">
        <v>4</v>
      </c>
      <c r="B9" s="16">
        <f>($G9+$F9+$E9)/$I$11</f>
        <v>4.1005291005291003E-2</v>
      </c>
      <c r="C9" s="16">
        <f>$H9/$I$11</f>
        <v>3.5052910052910051E-2</v>
      </c>
      <c r="D9" s="16">
        <f>B9+C9</f>
        <v>7.6058201058201047E-2</v>
      </c>
      <c r="E9" s="10">
        <f>COUNTIFS(PERCENTUAIS!$FP$3:$FP$1720,$A9,PERCENTUAIS!$A$3:$A$1720,$E$8)</f>
        <v>0</v>
      </c>
      <c r="F9" s="10">
        <f>COUNTIFS(PERCENTUAIS!$FP$3:$FP$1720,$A9,PERCENTUAIS!$A$3:$A$1720,$F$8)</f>
        <v>0</v>
      </c>
      <c r="G9" s="10">
        <f>COUNTIFS(PERCENTUAIS!$FP$3:$FP$1720,$A9,PERCENTUAIS!$A$3:$A$1720,$G$8)</f>
        <v>62</v>
      </c>
      <c r="H9" s="10">
        <f>COUNTIFS(PERCENTUAIS!$FP$3:$FP$1720,$A9,PERCENTUAIS!$A$3:$A$1720,$H$8)</f>
        <v>53</v>
      </c>
      <c r="I9" s="11"/>
    </row>
    <row r="10" spans="1:9" x14ac:dyDescent="0.2">
      <c r="A10" s="5" t="s">
        <v>249</v>
      </c>
      <c r="B10" s="16">
        <f>($G10+$F10+$E10)/$I$11</f>
        <v>0.39087301587301587</v>
      </c>
      <c r="C10" s="16">
        <f>$H10/$I$11</f>
        <v>0.53306878306878303</v>
      </c>
      <c r="D10" s="16">
        <f t="shared" ref="D10" si="0">B10+C10</f>
        <v>0.92394179894179884</v>
      </c>
      <c r="E10" s="10">
        <f>COUNTIFS(PERCENTUAIS!$FP$3:$FP$1720,$A10,PERCENTUAIS!$A$3:$A$1720,$E$8)</f>
        <v>3</v>
      </c>
      <c r="F10" s="10">
        <f>COUNTIFS(PERCENTUAIS!$FP$3:$FP$1720,$A10,PERCENTUAIS!$A$3:$A$1720,$F$8)</f>
        <v>5</v>
      </c>
      <c r="G10" s="10">
        <f>COUNTIFS(PERCENTUAIS!$FP$3:$FP$1720,$A10,PERCENTUAIS!$A$3:$A$1720,$G$8)</f>
        <v>583</v>
      </c>
      <c r="H10" s="10">
        <f>COUNTIFS(PERCENTUAIS!$FP$3:$FP$1720,$A10,PERCENTUAIS!$A$3:$A$1720,$H$8)</f>
        <v>806</v>
      </c>
      <c r="I10" s="12"/>
    </row>
    <row r="11" spans="1:9" x14ac:dyDescent="0.2">
      <c r="E11" s="10">
        <f>SUM(E9:E10)</f>
        <v>3</v>
      </c>
      <c r="F11" s="10">
        <f>SUM(F9:F10)</f>
        <v>5</v>
      </c>
      <c r="G11" s="10">
        <f>SUM(G9:G10)</f>
        <v>645</v>
      </c>
      <c r="H11" s="10">
        <f>SUM(H9:H10)</f>
        <v>859</v>
      </c>
      <c r="I11" s="15">
        <f>SUM(E11:H11)</f>
        <v>1512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A610-A70D-4B94-BE9D-25CF8979C55D}">
  <sheetPr codeName="Planilha171"/>
  <dimension ref="A1:I14"/>
  <sheetViews>
    <sheetView zoomScale="70" zoomScaleNormal="70" workbookViewId="0">
      <selection activeCell="S25" sqref="S25"/>
    </sheetView>
  </sheetViews>
  <sheetFormatPr defaultColWidth="13.5703125" defaultRowHeight="12.75" x14ac:dyDescent="0.2"/>
  <sheetData>
    <row r="1" spans="1:9" x14ac:dyDescent="0.2">
      <c r="A1" s="2" t="str">
        <f>TEXT(PERCENTUAIS!FQ1,"0")</f>
        <v>QUESTÃO170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[Informações disponíveis no site do Setor de Ciências Sociais Aplicadas]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0.10204081632653061</v>
      </c>
      <c r="C9" s="16">
        <f>$H9/$I$14</f>
        <v>0.16326530612244897</v>
      </c>
      <c r="D9" s="16">
        <f>B9+C9</f>
        <v>0.26530612244897955</v>
      </c>
      <c r="E9" s="10">
        <f>COUNTIFS(PERCENTUAIS!$FQ$3:$FQ$1720,$A9,PERCENTUAIS!$A$3:$A$1720,$E$8)</f>
        <v>0</v>
      </c>
      <c r="F9" s="10">
        <f>COUNTIFS(PERCENTUAIS!$FQ$3:$FQ$1720,$A9,PERCENTUAIS!$A$3:$A$1720,$F$8)</f>
        <v>0</v>
      </c>
      <c r="G9" s="10">
        <f>COUNTIFS(PERCENTUAIS!$FQ$3:$FQ$1720,$A9,PERCENTUAIS!$A$3:$A$1720,$G$8)</f>
        <v>10</v>
      </c>
      <c r="H9" s="10">
        <f>COUNTIFS(PERCENTUAIS!$FQ$3:$FQ$1720,$A9,PERCENTUAIS!$A$3:$A$1720,$H$8)</f>
        <v>16</v>
      </c>
      <c r="I9" s="11"/>
    </row>
    <row r="10" spans="1:9" x14ac:dyDescent="0.2">
      <c r="A10" s="5" t="s">
        <v>5</v>
      </c>
      <c r="B10" s="16">
        <f>($G10+$F10+$E10)/$I$14</f>
        <v>0.26530612244897961</v>
      </c>
      <c r="C10" s="16">
        <f>$H10/$I$14</f>
        <v>0.20408163265306123</v>
      </c>
      <c r="D10" s="16">
        <f t="shared" ref="D10:D13" si="0">B10+C10</f>
        <v>0.46938775510204084</v>
      </c>
      <c r="E10" s="10">
        <f>COUNTIFS(PERCENTUAIS!$FQ$3:$FQ$1720,$A10,PERCENTUAIS!$A$3:$A$1720,$E$8)</f>
        <v>0</v>
      </c>
      <c r="F10" s="10">
        <f>COUNTIFS(PERCENTUAIS!$FQ$3:$FQ$1720,$A10,PERCENTUAIS!$A$3:$A$1720,$F$8)</f>
        <v>0</v>
      </c>
      <c r="G10" s="10">
        <f>COUNTIFS(PERCENTUAIS!$FQ$3:$FQ$1720,$A10,PERCENTUAIS!$A$3:$A$1720,$G$8)</f>
        <v>26</v>
      </c>
      <c r="H10" s="10">
        <f>COUNTIFS(PERCENTUAIS!$FQ$3:$FQ$1720,$A10,PERCENTUAIS!$A$3:$A$1720,$H$8)</f>
        <v>20</v>
      </c>
      <c r="I10" s="12"/>
    </row>
    <row r="11" spans="1:9" ht="25.5" x14ac:dyDescent="0.2">
      <c r="A11" s="5" t="s">
        <v>250</v>
      </c>
      <c r="B11" s="16">
        <f>($G11+$F11+$E11)/$I$14</f>
        <v>0.12244897959183673</v>
      </c>
      <c r="C11" s="16">
        <f>$H11/$I$14</f>
        <v>0.10204081632653061</v>
      </c>
      <c r="D11" s="16">
        <f t="shared" si="0"/>
        <v>0.22448979591836735</v>
      </c>
      <c r="E11" s="10">
        <f>COUNTIFS(PERCENTUAIS!$FQ$3:$FQ$1720,$A11,PERCENTUAIS!$A$3:$A$1720,$E$8)</f>
        <v>0</v>
      </c>
      <c r="F11" s="10">
        <f>COUNTIFS(PERCENTUAIS!$FQ$3:$FQ$1720,$A11,PERCENTUAIS!$A$3:$A$1720,$F$8)</f>
        <v>0</v>
      </c>
      <c r="G11" s="10">
        <f>COUNTIFS(PERCENTUAIS!$FQ$3:$FQ$1720,$A11,PERCENTUAIS!$A$3:$A$1720,$G$8)</f>
        <v>12</v>
      </c>
      <c r="H11" s="10">
        <f>COUNTIFS(PERCENTUAIS!$FQ$3:$FQ$1720,$A11,PERCENTUAIS!$A$3:$A$1720,$H$8)</f>
        <v>10</v>
      </c>
      <c r="I11" s="13"/>
    </row>
    <row r="12" spans="1:9" x14ac:dyDescent="0.2">
      <c r="A12" s="5" t="s">
        <v>3</v>
      </c>
      <c r="B12" s="16">
        <f>($G12+$F12+$E12)/$I$14</f>
        <v>3.0612244897959183E-2</v>
      </c>
      <c r="C12" s="16">
        <f>$H12/$I$14</f>
        <v>0</v>
      </c>
      <c r="D12" s="16">
        <f t="shared" si="0"/>
        <v>3.0612244897959183E-2</v>
      </c>
      <c r="E12" s="10">
        <f>COUNTIFS(PERCENTUAIS!$FQ$3:$FQ$1720,$A12,PERCENTUAIS!$A$3:$A$1720,$E$8)</f>
        <v>0</v>
      </c>
      <c r="F12" s="10">
        <f>COUNTIFS(PERCENTUAIS!$FQ$3:$FQ$1720,$A12,PERCENTUAIS!$A$3:$A$1720,$F$8)</f>
        <v>0</v>
      </c>
      <c r="G12" s="10">
        <f>COUNTIFS(PERCENTUAIS!$FQ$3:$FQ$1720,$A12,PERCENTUAIS!$A$3:$A$1720,$G$8)</f>
        <v>3</v>
      </c>
      <c r="H12" s="10">
        <f>COUNTIFS(PERCENTUAIS!$FQ$3:$FQ$1720,$A12,PERCENTUAIS!$A$3:$A$1720,$H$8)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1.020408163265306E-2</v>
      </c>
      <c r="C13" s="16">
        <f>$H13/$I$14</f>
        <v>0</v>
      </c>
      <c r="D13" s="16">
        <f t="shared" si="0"/>
        <v>1.020408163265306E-2</v>
      </c>
      <c r="E13" s="10">
        <f>COUNTIFS(PERCENTUAIS!$FQ$3:$FQ$1720,$A13,PERCENTUAIS!$A$3:$A$1720,$E$8)</f>
        <v>0</v>
      </c>
      <c r="F13" s="10">
        <f>COUNTIFS(PERCENTUAIS!$FQ$3:$FQ$1720,$A13,PERCENTUAIS!$A$3:$A$1720,$F$8)</f>
        <v>0</v>
      </c>
      <c r="G13" s="10">
        <f>COUNTIFS(PERCENTUAIS!$FQ$3:$FQ$1720,$A13,PERCENTUAIS!$A$3:$A$1720,$G$8)</f>
        <v>1</v>
      </c>
      <c r="H13" s="10">
        <f>COUNTIFS(PERCENTUAIS!$FQ$3:$FQ$1720,$A13,PERCENTUAIS!$A$3:$A$1720,$H$8)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52</v>
      </c>
      <c r="H14" s="10">
        <f t="shared" si="1"/>
        <v>46</v>
      </c>
      <c r="I14" s="15">
        <f>SUM(E14:H14)</f>
        <v>98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22DC-9DB1-4A63-A152-8C4DBD2D8BB6}">
  <sheetPr codeName="Planilha172"/>
  <dimension ref="A1:I14"/>
  <sheetViews>
    <sheetView zoomScale="70" zoomScaleNormal="70" workbookViewId="0">
      <selection activeCell="G28" sqref="G28"/>
    </sheetView>
  </sheetViews>
  <sheetFormatPr defaultColWidth="13.5703125" defaultRowHeight="12.75" x14ac:dyDescent="0.2"/>
  <sheetData>
    <row r="1" spans="1:9" x14ac:dyDescent="0.2">
      <c r="A1" s="2" t="str">
        <f>TEXT(PERCENTUAIS!FR1,"0")</f>
        <v>QUESTÃO171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[Direção: Secretaria, Administrativo, Orçamentário, Patrimônio, Informática]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0.2413793103448276</v>
      </c>
      <c r="C9" s="16">
        <f>$H9/$I$14</f>
        <v>0.20689655172413793</v>
      </c>
      <c r="D9" s="16">
        <f>B9+C9</f>
        <v>0.44827586206896552</v>
      </c>
      <c r="E9" s="10">
        <f>COUNTIFS(PERCENTUAIS!$FR$3:$FR$1720,$A9,PERCENTUAIS!$A$3:$A$1720,$E$8)</f>
        <v>0</v>
      </c>
      <c r="F9" s="10">
        <f>COUNTIFS(PERCENTUAIS!$FR$3:$FR$1720,$A9,PERCENTUAIS!$A$3:$A$1720,$F$8)</f>
        <v>0</v>
      </c>
      <c r="G9" s="10">
        <f>COUNTIFS(PERCENTUAIS!$FR$3:$FR$1720,$A9,PERCENTUAIS!$A$3:$A$1720,$G$8)</f>
        <v>21</v>
      </c>
      <c r="H9" s="10">
        <f>COUNTIFS(PERCENTUAIS!$FR$3:$FR$1720,$A9,PERCENTUAIS!$A$3:$A$1720,$H$8)</f>
        <v>18</v>
      </c>
      <c r="I9" s="11"/>
    </row>
    <row r="10" spans="1:9" x14ac:dyDescent="0.2">
      <c r="A10" s="5" t="s">
        <v>5</v>
      </c>
      <c r="B10" s="16">
        <f>($G10+$F10+$E10)/$I$14</f>
        <v>0.26436781609195403</v>
      </c>
      <c r="C10" s="16">
        <f>$H10/$I$14</f>
        <v>0.18390804597701149</v>
      </c>
      <c r="D10" s="16">
        <f t="shared" ref="D10:D13" si="0">B10+C10</f>
        <v>0.44827586206896552</v>
      </c>
      <c r="E10" s="10">
        <f>COUNTIFS(PERCENTUAIS!$FR$3:$FR$1720,$A10,PERCENTUAIS!$A$3:$A$1720,$E$8)</f>
        <v>0</v>
      </c>
      <c r="F10" s="10">
        <f>COUNTIFS(PERCENTUAIS!$FR$3:$FR$1720,$A10,PERCENTUAIS!$A$3:$A$1720,$F$8)</f>
        <v>0</v>
      </c>
      <c r="G10" s="10">
        <f>COUNTIFS(PERCENTUAIS!$FR$3:$FR$1720,$A10,PERCENTUAIS!$A$3:$A$1720,$G$8)</f>
        <v>23</v>
      </c>
      <c r="H10" s="10">
        <f>COUNTIFS(PERCENTUAIS!$FR$3:$FR$1720,$A10,PERCENTUAIS!$A$3:$A$1720,$H$8)</f>
        <v>16</v>
      </c>
      <c r="I10" s="12"/>
    </row>
    <row r="11" spans="1:9" ht="25.5" x14ac:dyDescent="0.2">
      <c r="A11" s="5" t="s">
        <v>250</v>
      </c>
      <c r="B11" s="16">
        <f>($G11+$F11+$E11)/$I$14</f>
        <v>5.7471264367816091E-2</v>
      </c>
      <c r="C11" s="16">
        <f>$H11/$I$14</f>
        <v>1.1494252873563218E-2</v>
      </c>
      <c r="D11" s="16">
        <f t="shared" si="0"/>
        <v>6.8965517241379309E-2</v>
      </c>
      <c r="E11" s="10">
        <f>COUNTIFS(PERCENTUAIS!$FR$3:$FR$1720,$A11,PERCENTUAIS!$A$3:$A$1720,$E$8)</f>
        <v>0</v>
      </c>
      <c r="F11" s="10">
        <f>COUNTIFS(PERCENTUAIS!$FR$3:$FR$1720,$A11,PERCENTUAIS!$A$3:$A$1720,$F$8)</f>
        <v>0</v>
      </c>
      <c r="G11" s="10">
        <f>COUNTIFS(PERCENTUAIS!$FR$3:$FR$1720,$A11,PERCENTUAIS!$A$3:$A$1720,$G$8)</f>
        <v>5</v>
      </c>
      <c r="H11" s="10">
        <f>COUNTIFS(PERCENTUAIS!$FR$3:$FR$1720,$A11,PERCENTUAIS!$A$3:$A$1720,$H$8)</f>
        <v>1</v>
      </c>
      <c r="I11" s="13"/>
    </row>
    <row r="12" spans="1:9" x14ac:dyDescent="0.2">
      <c r="A12" s="5" t="s">
        <v>3</v>
      </c>
      <c r="B12" s="16">
        <f>($G12+$F12+$E12)/$I$14</f>
        <v>2.2988505747126436E-2</v>
      </c>
      <c r="C12" s="16">
        <f>$H12/$I$14</f>
        <v>0</v>
      </c>
      <c r="D12" s="16">
        <f t="shared" si="0"/>
        <v>2.2988505747126436E-2</v>
      </c>
      <c r="E12" s="10">
        <f>COUNTIFS(PERCENTUAIS!$FR$3:$FR$1720,$A12,PERCENTUAIS!$A$3:$A$1720,$E$8)</f>
        <v>0</v>
      </c>
      <c r="F12" s="10">
        <f>COUNTIFS(PERCENTUAIS!$FR$3:$FR$1720,$A12,PERCENTUAIS!$A$3:$A$1720,$F$8)</f>
        <v>0</v>
      </c>
      <c r="G12" s="10">
        <f>COUNTIFS(PERCENTUAIS!$FR$3:$FR$1720,$A12,PERCENTUAIS!$A$3:$A$1720,$G$8)</f>
        <v>2</v>
      </c>
      <c r="H12" s="10">
        <f>COUNTIFS(PERCENTUAIS!$FR$3:$FR$1720,$A12,PERCENTUAIS!$A$3:$A$1720,$H$8)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1.1494252873563218E-2</v>
      </c>
      <c r="D13" s="16">
        <f t="shared" si="0"/>
        <v>1.1494252873563218E-2</v>
      </c>
      <c r="E13" s="10">
        <f>COUNTIFS(PERCENTUAIS!$FR$3:$FR$1720,$A13,PERCENTUAIS!$A$3:$A$1720,$E$8)</f>
        <v>0</v>
      </c>
      <c r="F13" s="10">
        <f>COUNTIFS(PERCENTUAIS!$FR$3:$FR$1720,$A13,PERCENTUAIS!$A$3:$A$1720,$F$8)</f>
        <v>0</v>
      </c>
      <c r="G13" s="10">
        <f>COUNTIFS(PERCENTUAIS!$FR$3:$FR$1720,$A13,PERCENTUAIS!$A$3:$A$1720,$G$8)</f>
        <v>0</v>
      </c>
      <c r="H13" s="10">
        <f>COUNTIFS(PERCENTUAIS!$FR$3:$FR$1720,$A13,PERCENTUAIS!$A$3:$A$1720,$H$8)</f>
        <v>1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51</v>
      </c>
      <c r="H14" s="10">
        <f t="shared" si="1"/>
        <v>36</v>
      </c>
      <c r="I14" s="15">
        <f>SUM(E14:H14)</f>
        <v>87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F838-39EC-468A-830B-B690A95B9592}">
  <sheetPr codeName="Planilha173"/>
  <dimension ref="A1:I14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TEXT(PERCENTUAIS!FS1,"0")</f>
        <v>QUESTÃO172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[Secretarias das Coordenações de Cursos de Graduação]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0.22368421052631579</v>
      </c>
      <c r="C9" s="16">
        <f>$H9/$I$14</f>
        <v>0.19736842105263158</v>
      </c>
      <c r="D9" s="16">
        <f>B9+C9</f>
        <v>0.42105263157894735</v>
      </c>
      <c r="E9" s="10">
        <f>COUNTIFS(PERCENTUAIS!$FS$3:$FS$1720,$A9,PERCENTUAIS!$A$3:$A$1720,$E$8)</f>
        <v>0</v>
      </c>
      <c r="F9" s="10">
        <f>COUNTIFS(PERCENTUAIS!$FS$3:$FS$1720,$A9,PERCENTUAIS!$A$3:$A$1720,$F$8)</f>
        <v>0</v>
      </c>
      <c r="G9" s="10">
        <f>COUNTIFS(PERCENTUAIS!$FS$3:$FS$1720,$A9,PERCENTUAIS!$A$3:$A$1720,$G$8)</f>
        <v>17</v>
      </c>
      <c r="H9" s="10">
        <f>COUNTIFS(PERCENTUAIS!$FS$3:$FS$1720,$A9,PERCENTUAIS!$A$3:$A$1720,$H$8)</f>
        <v>15</v>
      </c>
      <c r="I9" s="11"/>
    </row>
    <row r="10" spans="1:9" x14ac:dyDescent="0.2">
      <c r="A10" s="5" t="s">
        <v>5</v>
      </c>
      <c r="B10" s="16">
        <f>($G10+$F10+$E10)/$I$14</f>
        <v>0.32894736842105265</v>
      </c>
      <c r="C10" s="16">
        <f>$H10/$I$14</f>
        <v>0.13157894736842105</v>
      </c>
      <c r="D10" s="16">
        <f t="shared" ref="D10:D13" si="0">B10+C10</f>
        <v>0.46052631578947367</v>
      </c>
      <c r="E10" s="10">
        <f>COUNTIFS(PERCENTUAIS!$FS$3:$FS$1720,$A10,PERCENTUAIS!$A$3:$A$1720,$E$8)</f>
        <v>0</v>
      </c>
      <c r="F10" s="10">
        <f>COUNTIFS(PERCENTUAIS!$FS$3:$FS$1720,$A10,PERCENTUAIS!$A$3:$A$1720,$F$8)</f>
        <v>0</v>
      </c>
      <c r="G10" s="10">
        <f>COUNTIFS(PERCENTUAIS!$FS$3:$FS$1720,$A10,PERCENTUAIS!$A$3:$A$1720,$G$8)</f>
        <v>25</v>
      </c>
      <c r="H10" s="10">
        <f>COUNTIFS(PERCENTUAIS!$FS$3:$FS$1720,$A10,PERCENTUAIS!$A$3:$A$1720,$H$8)</f>
        <v>10</v>
      </c>
      <c r="I10" s="12"/>
    </row>
    <row r="11" spans="1:9" ht="25.5" x14ac:dyDescent="0.2">
      <c r="A11" s="5" t="s">
        <v>250</v>
      </c>
      <c r="B11" s="16">
        <f>($G11+$F11+$E11)/$I$14</f>
        <v>9.2105263157894732E-2</v>
      </c>
      <c r="C11" s="16">
        <f>$H11/$I$14</f>
        <v>1.3157894736842105E-2</v>
      </c>
      <c r="D11" s="16">
        <f t="shared" si="0"/>
        <v>0.10526315789473684</v>
      </c>
      <c r="E11" s="10">
        <f>COUNTIFS(PERCENTUAIS!$FS$3:$FS$1720,$A11,PERCENTUAIS!$A$3:$A$1720,$E$8)</f>
        <v>0</v>
      </c>
      <c r="F11" s="10">
        <f>COUNTIFS(PERCENTUAIS!$FS$3:$FS$1720,$A11,PERCENTUAIS!$A$3:$A$1720,$F$8)</f>
        <v>0</v>
      </c>
      <c r="G11" s="10">
        <f>COUNTIFS(PERCENTUAIS!$FS$3:$FS$1720,$A11,PERCENTUAIS!$A$3:$A$1720,$G$8)</f>
        <v>7</v>
      </c>
      <c r="H11" s="10">
        <f>COUNTIFS(PERCENTUAIS!$FS$3:$FS$1720,$A11,PERCENTUAIS!$A$3:$A$1720,$H$8)</f>
        <v>1</v>
      </c>
      <c r="I11" s="13"/>
    </row>
    <row r="12" spans="1:9" x14ac:dyDescent="0.2">
      <c r="A12" s="5" t="s">
        <v>3</v>
      </c>
      <c r="B12" s="16">
        <f>($G12+$F12+$E12)/$I$14</f>
        <v>1.3157894736842105E-2</v>
      </c>
      <c r="C12" s="16">
        <f>$H12/$I$14</f>
        <v>0</v>
      </c>
      <c r="D12" s="16">
        <f t="shared" si="0"/>
        <v>1.3157894736842105E-2</v>
      </c>
      <c r="E12" s="10">
        <f>COUNTIFS(PERCENTUAIS!$FS$3:$FS$1720,$A12,PERCENTUAIS!$A$3:$A$1720,$E$8)</f>
        <v>0</v>
      </c>
      <c r="F12" s="10">
        <f>COUNTIFS(PERCENTUAIS!$FS$3:$FS$1720,$A12,PERCENTUAIS!$A$3:$A$1720,$F$8)</f>
        <v>0</v>
      </c>
      <c r="G12" s="10">
        <f>COUNTIFS(PERCENTUAIS!$FS$3:$FS$1720,$A12,PERCENTUAIS!$A$3:$A$1720,$G$8)</f>
        <v>1</v>
      </c>
      <c r="H12" s="10">
        <f>COUNTIFS(PERCENTUAIS!$FS$3:$FS$1720,$A12,PERCENTUAIS!$A$3:$A$1720,$H$8)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COUNTIFS(PERCENTUAIS!$FS$3:$FS$1720,$A13,PERCENTUAIS!$A$3:$A$1720,$E$8)</f>
        <v>0</v>
      </c>
      <c r="F13" s="10">
        <f>COUNTIFS(PERCENTUAIS!$FS$3:$FS$1720,$A13,PERCENTUAIS!$A$3:$A$1720,$F$8)</f>
        <v>0</v>
      </c>
      <c r="G13" s="10">
        <f>COUNTIFS(PERCENTUAIS!$FS$3:$FS$1720,$A13,PERCENTUAIS!$A$3:$A$1720,$G$8)</f>
        <v>0</v>
      </c>
      <c r="H13" s="10">
        <f>COUNTIFS(PERCENTUAIS!$FS$3:$FS$1720,$A13,PERCENTUAIS!$A$3:$A$1720,$H$8)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50</v>
      </c>
      <c r="H14" s="10">
        <f t="shared" si="1"/>
        <v>26</v>
      </c>
      <c r="I14" s="15">
        <f>SUM(E14:H14)</f>
        <v>76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45B9-C440-4DD8-AC2A-6CE9D55F4ECB}">
  <sheetPr codeName="Planilha174"/>
  <dimension ref="A1:I14"/>
  <sheetViews>
    <sheetView zoomScale="70" zoomScaleNormal="70" workbookViewId="0">
      <selection activeCell="G27" sqref="G27"/>
    </sheetView>
  </sheetViews>
  <sheetFormatPr defaultColWidth="13.5703125" defaultRowHeight="12.75" x14ac:dyDescent="0.2"/>
  <sheetData>
    <row r="1" spans="1:9" x14ac:dyDescent="0.2">
      <c r="A1" s="2" t="str">
        <f>TEXT(PERCENTUAIS!FT1,"0")</f>
        <v>QUESTÃO173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[Secretarias de Programas de Pós-Graduação]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0.27586206896551724</v>
      </c>
      <c r="C9" s="16">
        <f>$H9/$I$14</f>
        <v>0.20689655172413793</v>
      </c>
      <c r="D9" s="16">
        <f>B9+C9</f>
        <v>0.48275862068965514</v>
      </c>
      <c r="E9" s="10">
        <f>COUNTIFS(PERCENTUAIS!$FT$3:$FT$1720,$A9,PERCENTUAIS!$A$3:$A$1720,$E$8)</f>
        <v>0</v>
      </c>
      <c r="F9" s="10">
        <f>COUNTIFS(PERCENTUAIS!$FT$3:$FT$1720,$A9,PERCENTUAIS!$A$3:$A$1720,$F$8)</f>
        <v>0</v>
      </c>
      <c r="G9" s="10">
        <f>COUNTIFS(PERCENTUAIS!$FT$3:$FT$1720,$A9,PERCENTUAIS!$A$3:$A$1720,$G$8)</f>
        <v>24</v>
      </c>
      <c r="H9" s="10">
        <f>COUNTIFS(PERCENTUAIS!$FT$3:$FT$1720,$A9,PERCENTUAIS!$A$3:$A$1720,$H$8)</f>
        <v>18</v>
      </c>
      <c r="I9" s="11"/>
    </row>
    <row r="10" spans="1:9" x14ac:dyDescent="0.2">
      <c r="A10" s="5" t="s">
        <v>5</v>
      </c>
      <c r="B10" s="16">
        <f>($G10+$F10+$E10)/$I$14</f>
        <v>0.19540229885057472</v>
      </c>
      <c r="C10" s="16">
        <f>$H10/$I$14</f>
        <v>0.20689655172413793</v>
      </c>
      <c r="D10" s="16">
        <f t="shared" ref="D10:D13" si="0">B10+C10</f>
        <v>0.40229885057471265</v>
      </c>
      <c r="E10" s="10">
        <f>COUNTIFS(PERCENTUAIS!$FT$3:$FT$1720,$A10,PERCENTUAIS!$A$3:$A$1720,$E$8)</f>
        <v>0</v>
      </c>
      <c r="F10" s="10">
        <f>COUNTIFS(PERCENTUAIS!$FT$3:$FT$1720,$A10,PERCENTUAIS!$A$3:$A$1720,$F$8)</f>
        <v>0</v>
      </c>
      <c r="G10" s="10">
        <f>COUNTIFS(PERCENTUAIS!$FT$3:$FT$1720,$A10,PERCENTUAIS!$A$3:$A$1720,$G$8)</f>
        <v>17</v>
      </c>
      <c r="H10" s="10">
        <f>COUNTIFS(PERCENTUAIS!$FT$3:$FT$1720,$A10,PERCENTUAIS!$A$3:$A$1720,$H$8)</f>
        <v>18</v>
      </c>
      <c r="I10" s="12"/>
    </row>
    <row r="11" spans="1:9" ht="25.5" x14ac:dyDescent="0.2">
      <c r="A11" s="5" t="s">
        <v>250</v>
      </c>
      <c r="B11" s="16">
        <f>($G11+$F11+$E11)/$I$14</f>
        <v>6.8965517241379309E-2</v>
      </c>
      <c r="C11" s="16">
        <f>$H11/$I$14</f>
        <v>3.4482758620689655E-2</v>
      </c>
      <c r="D11" s="16">
        <f t="shared" si="0"/>
        <v>0.10344827586206896</v>
      </c>
      <c r="E11" s="10">
        <f>COUNTIFS(PERCENTUAIS!$FT$3:$FT$1720,$A11,PERCENTUAIS!$A$3:$A$1720,$E$8)</f>
        <v>0</v>
      </c>
      <c r="F11" s="10">
        <f>COUNTIFS(PERCENTUAIS!$FT$3:$FT$1720,$A11,PERCENTUAIS!$A$3:$A$1720,$F$8)</f>
        <v>0</v>
      </c>
      <c r="G11" s="10">
        <f>COUNTIFS(PERCENTUAIS!$FT$3:$FT$1720,$A11,PERCENTUAIS!$A$3:$A$1720,$G$8)</f>
        <v>6</v>
      </c>
      <c r="H11" s="10">
        <f>COUNTIFS(PERCENTUAIS!$FT$3:$FT$1720,$A11,PERCENTUAIS!$A$3:$A$1720,$H$8)</f>
        <v>3</v>
      </c>
      <c r="I11" s="13"/>
    </row>
    <row r="12" spans="1:9" x14ac:dyDescent="0.2">
      <c r="A12" s="5" t="s">
        <v>3</v>
      </c>
      <c r="B12" s="16">
        <f>($G12+$F12+$E12)/$I$14</f>
        <v>0</v>
      </c>
      <c r="C12" s="16">
        <f>$H12/$I$14</f>
        <v>1.1494252873563218E-2</v>
      </c>
      <c r="D12" s="16">
        <f t="shared" si="0"/>
        <v>1.1494252873563218E-2</v>
      </c>
      <c r="E12" s="10">
        <f>COUNTIFS(PERCENTUAIS!$FT$3:$FT$1720,$A12,PERCENTUAIS!$A$3:$A$1720,$E$8)</f>
        <v>0</v>
      </c>
      <c r="F12" s="10">
        <f>COUNTIFS(PERCENTUAIS!$FT$3:$FT$1720,$A12,PERCENTUAIS!$A$3:$A$1720,$F$8)</f>
        <v>0</v>
      </c>
      <c r="G12" s="10">
        <f>COUNTIFS(PERCENTUAIS!$FT$3:$FT$1720,$A12,PERCENTUAIS!$A$3:$A$1720,$G$8)</f>
        <v>0</v>
      </c>
      <c r="H12" s="10">
        <f>COUNTIFS(PERCENTUAIS!$FT$3:$FT$1720,$A12,PERCENTUAIS!$A$3:$A$1720,$H$8)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COUNTIFS(PERCENTUAIS!$FT$3:$FT$1720,$A13,PERCENTUAIS!$A$3:$A$1720,$E$8)</f>
        <v>0</v>
      </c>
      <c r="F13" s="10">
        <f>COUNTIFS(PERCENTUAIS!$FT$3:$FT$1720,$A13,PERCENTUAIS!$A$3:$A$1720,$F$8)</f>
        <v>0</v>
      </c>
      <c r="G13" s="10">
        <f>COUNTIFS(PERCENTUAIS!$FT$3:$FT$1720,$A13,PERCENTUAIS!$A$3:$A$1720,$G$8)</f>
        <v>0</v>
      </c>
      <c r="H13" s="10">
        <f>COUNTIFS(PERCENTUAIS!$FT$3:$FT$1720,$A13,PERCENTUAIS!$A$3:$A$1720,$H$8)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47</v>
      </c>
      <c r="H14" s="10">
        <f t="shared" si="1"/>
        <v>40</v>
      </c>
      <c r="I14" s="15">
        <f>SUM(E14:H14)</f>
        <v>87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6D6C-F80C-4B09-BB6D-503CF6A0856E}">
  <sheetPr codeName="Planilha175"/>
  <dimension ref="A1:I14"/>
  <sheetViews>
    <sheetView zoomScale="80" zoomScaleNormal="80" workbookViewId="0">
      <selection activeCell="E21" sqref="E21"/>
    </sheetView>
  </sheetViews>
  <sheetFormatPr defaultColWidth="13.5703125" defaultRowHeight="12.75" x14ac:dyDescent="0.2"/>
  <sheetData>
    <row r="1" spans="1:9" x14ac:dyDescent="0.2">
      <c r="A1" s="2" t="str">
        <f>TEXT(PERCENTUAIS!FU1,"0")</f>
        <v>QUESTÃO174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[Secretarias de Departamentos]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0.29487179487179488</v>
      </c>
      <c r="C9" s="16">
        <f>$H9/$I$14</f>
        <v>0.17948717948717949</v>
      </c>
      <c r="D9" s="16">
        <f>B9+C9</f>
        <v>0.47435897435897434</v>
      </c>
      <c r="E9" s="10">
        <f>COUNTIFS(PERCENTUAIS!$FU$3:$FU$1720,$A9,PERCENTUAIS!$A$3:$A$1720,$E$8)</f>
        <v>0</v>
      </c>
      <c r="F9" s="10">
        <f>COUNTIFS(PERCENTUAIS!$FU$3:$FU$1720,$A9,PERCENTUAIS!$A$3:$A$1720,$F$8)</f>
        <v>0</v>
      </c>
      <c r="G9" s="10">
        <f>COUNTIFS(PERCENTUAIS!$FU$3:$FU$1720,$A9,PERCENTUAIS!$A$3:$A$1720,$G$8)</f>
        <v>23</v>
      </c>
      <c r="H9" s="10">
        <f>COUNTIFS(PERCENTUAIS!$FU$3:$FU$1720,$A9,PERCENTUAIS!$A$3:$A$1720,$H$8)</f>
        <v>14</v>
      </c>
      <c r="I9" s="11"/>
    </row>
    <row r="10" spans="1:9" x14ac:dyDescent="0.2">
      <c r="A10" s="5" t="s">
        <v>5</v>
      </c>
      <c r="B10" s="16">
        <f>($G10+$F10+$E10)/$I$14</f>
        <v>0.25641025641025639</v>
      </c>
      <c r="C10" s="16">
        <f>$H10/$I$14</f>
        <v>0.12820512820512819</v>
      </c>
      <c r="D10" s="16">
        <f t="shared" ref="D10:D13" si="0">B10+C10</f>
        <v>0.38461538461538458</v>
      </c>
      <c r="E10" s="10">
        <f>COUNTIFS(PERCENTUAIS!$FU$3:$FU$1720,$A10,PERCENTUAIS!$A$3:$A$1720,$E$8)</f>
        <v>0</v>
      </c>
      <c r="F10" s="10">
        <f>COUNTIFS(PERCENTUAIS!$FU$3:$FU$1720,$A10,PERCENTUAIS!$A$3:$A$1720,$F$8)</f>
        <v>0</v>
      </c>
      <c r="G10" s="10">
        <f>COUNTIFS(PERCENTUAIS!$FU$3:$FU$1720,$A10,PERCENTUAIS!$A$3:$A$1720,$G$8)</f>
        <v>20</v>
      </c>
      <c r="H10" s="10">
        <f>COUNTIFS(PERCENTUAIS!$FU$3:$FU$1720,$A10,PERCENTUAIS!$A$3:$A$1720,$H$8)</f>
        <v>10</v>
      </c>
      <c r="I10" s="12"/>
    </row>
    <row r="11" spans="1:9" ht="25.5" x14ac:dyDescent="0.2">
      <c r="A11" s="5" t="s">
        <v>250</v>
      </c>
      <c r="B11" s="16">
        <f>($G11+$F11+$E11)/$I$14</f>
        <v>6.4102564102564097E-2</v>
      </c>
      <c r="C11" s="16">
        <f>$H11/$I$14</f>
        <v>3.8461538461538464E-2</v>
      </c>
      <c r="D11" s="16">
        <f t="shared" si="0"/>
        <v>0.10256410256410256</v>
      </c>
      <c r="E11" s="10">
        <f>COUNTIFS(PERCENTUAIS!$FU$3:$FU$1720,$A11,PERCENTUAIS!$A$3:$A$1720,$E$8)</f>
        <v>0</v>
      </c>
      <c r="F11" s="10">
        <f>COUNTIFS(PERCENTUAIS!$FU$3:$FU$1720,$A11,PERCENTUAIS!$A$3:$A$1720,$F$8)</f>
        <v>0</v>
      </c>
      <c r="G11" s="10">
        <f>COUNTIFS(PERCENTUAIS!$FU$3:$FU$1720,$A11,PERCENTUAIS!$A$3:$A$1720,$G$8)</f>
        <v>5</v>
      </c>
      <c r="H11" s="10">
        <f>COUNTIFS(PERCENTUAIS!$FU$3:$FU$1720,$A11,PERCENTUAIS!$A$3:$A$1720,$H$8)</f>
        <v>3</v>
      </c>
      <c r="I11" s="13"/>
    </row>
    <row r="12" spans="1:9" x14ac:dyDescent="0.2">
      <c r="A12" s="5" t="s">
        <v>3</v>
      </c>
      <c r="B12" s="16">
        <f>($G12+$F12+$E12)/$I$14</f>
        <v>2.564102564102564E-2</v>
      </c>
      <c r="C12" s="16">
        <f>$H12/$I$14</f>
        <v>0</v>
      </c>
      <c r="D12" s="16">
        <f t="shared" si="0"/>
        <v>2.564102564102564E-2</v>
      </c>
      <c r="E12" s="10">
        <f>COUNTIFS(PERCENTUAIS!$FU$3:$FU$1720,$A12,PERCENTUAIS!$A$3:$A$1720,$E$8)</f>
        <v>0</v>
      </c>
      <c r="F12" s="10">
        <f>COUNTIFS(PERCENTUAIS!$FU$3:$FU$1720,$A12,PERCENTUAIS!$A$3:$A$1720,$F$8)</f>
        <v>0</v>
      </c>
      <c r="G12" s="10">
        <f>COUNTIFS(PERCENTUAIS!$FU$3:$FU$1720,$A12,PERCENTUAIS!$A$3:$A$1720,$G$8)</f>
        <v>2</v>
      </c>
      <c r="H12" s="10">
        <f>COUNTIFS(PERCENTUAIS!$FU$3:$FU$1720,$A12,PERCENTUAIS!$A$3:$A$1720,$H$8)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1.282051282051282E-2</v>
      </c>
      <c r="C13" s="16">
        <f>$H13/$I$14</f>
        <v>0</v>
      </c>
      <c r="D13" s="16">
        <f t="shared" si="0"/>
        <v>1.282051282051282E-2</v>
      </c>
      <c r="E13" s="10">
        <f>COUNTIFS(PERCENTUAIS!$FU$3:$FU$1720,$A13,PERCENTUAIS!$A$3:$A$1720,$E$8)</f>
        <v>0</v>
      </c>
      <c r="F13" s="10">
        <f>COUNTIFS(PERCENTUAIS!$FU$3:$FU$1720,$A13,PERCENTUAIS!$A$3:$A$1720,$F$8)</f>
        <v>0</v>
      </c>
      <c r="G13" s="10">
        <f>COUNTIFS(PERCENTUAIS!$FU$3:$FU$1720,$A13,PERCENTUAIS!$A$3:$A$1720,$G$8)</f>
        <v>1</v>
      </c>
      <c r="H13" s="10">
        <f>COUNTIFS(PERCENTUAIS!$FU$3:$FU$1720,$A13,PERCENTUAIS!$A$3:$A$1720,$H$8)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51</v>
      </c>
      <c r="H14" s="10">
        <f t="shared" si="1"/>
        <v>27</v>
      </c>
      <c r="I14" s="15">
        <f>SUM(E14:H14)</f>
        <v>78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C3E9-B5A5-4A2B-A305-E218035C7343}">
  <sheetPr codeName="Planilha176"/>
  <dimension ref="A1:I14"/>
  <sheetViews>
    <sheetView zoomScale="70" zoomScaleNormal="70" workbookViewId="0">
      <selection activeCell="F27" sqref="F27"/>
    </sheetView>
  </sheetViews>
  <sheetFormatPr defaultColWidth="13.5703125" defaultRowHeight="12.75" x14ac:dyDescent="0.2"/>
  <sheetData>
    <row r="1" spans="1:9" x14ac:dyDescent="0.2">
      <c r="A1" s="2" t="str">
        <f>TEXT(PERCENTUAIS!FV1,"0")</f>
        <v>QUESTÃO175</v>
      </c>
    </row>
    <row r="2" spans="1:9" x14ac:dyDescent="0.2">
      <c r="A2" s="17" t="str">
        <f>HLOOKUP(A1,PERCENTUAIS!$D$1:$KT$2,2,FALSE)</f>
        <v>Avalie os serviços prestados pelas unidades do Setor de Ciências Sociais Aplicadas que você utilizou em 2020: [Laboratórios , Auditórios e/ou equivalentes]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0.17647058823529413</v>
      </c>
      <c r="C9" s="16">
        <f>$H9/$I$14</f>
        <v>0.17647058823529413</v>
      </c>
      <c r="D9" s="16">
        <f>B9+C9</f>
        <v>0.35294117647058826</v>
      </c>
      <c r="E9" s="10">
        <f>COUNTIFS(PERCENTUAIS!$FV$3:$FV$1720,$A9,PERCENTUAIS!$A$3:$A$1720,$E$8)</f>
        <v>0</v>
      </c>
      <c r="F9" s="10">
        <f>COUNTIFS(PERCENTUAIS!$FV$3:$FV$1720,$A9,PERCENTUAIS!$A$3:$A$1720,$F$8)</f>
        <v>0</v>
      </c>
      <c r="G9" s="10">
        <f>COUNTIFS(PERCENTUAIS!$FV$3:$FV$1720,$A9,PERCENTUAIS!$A$3:$A$1720,$G$8)</f>
        <v>12</v>
      </c>
      <c r="H9" s="10">
        <f>COUNTIFS(PERCENTUAIS!$FV$3:$FV$1720,$A9,PERCENTUAIS!$A$3:$A$1720,$H$8)</f>
        <v>12</v>
      </c>
      <c r="I9" s="11"/>
    </row>
    <row r="10" spans="1:9" x14ac:dyDescent="0.2">
      <c r="A10" s="5" t="s">
        <v>5</v>
      </c>
      <c r="B10" s="16">
        <f>($G10+$F10+$E10)/$I$14</f>
        <v>0.19117647058823528</v>
      </c>
      <c r="C10" s="16">
        <f>$H10/$I$14</f>
        <v>0.16176470588235295</v>
      </c>
      <c r="D10" s="16">
        <f t="shared" ref="D10:D13" si="0">B10+C10</f>
        <v>0.3529411764705882</v>
      </c>
      <c r="E10" s="10">
        <f>COUNTIFS(PERCENTUAIS!$FV$3:$FV$1720,$A10,PERCENTUAIS!$A$3:$A$1720,$E$8)</f>
        <v>0</v>
      </c>
      <c r="F10" s="10">
        <f>COUNTIFS(PERCENTUAIS!$FV$3:$FV$1720,$A10,PERCENTUAIS!$A$3:$A$1720,$F$8)</f>
        <v>0</v>
      </c>
      <c r="G10" s="10">
        <f>COUNTIFS(PERCENTUAIS!$FV$3:$FV$1720,$A10,PERCENTUAIS!$A$3:$A$1720,$G$8)</f>
        <v>13</v>
      </c>
      <c r="H10" s="10">
        <f>COUNTIFS(PERCENTUAIS!$FV$3:$FV$1720,$A10,PERCENTUAIS!$A$3:$A$1720,$H$8)</f>
        <v>11</v>
      </c>
      <c r="I10" s="12"/>
    </row>
    <row r="11" spans="1:9" ht="25.5" x14ac:dyDescent="0.2">
      <c r="A11" s="5" t="s">
        <v>250</v>
      </c>
      <c r="B11" s="16">
        <f>($G11+$F11+$E11)/$I$14</f>
        <v>0.16176470588235295</v>
      </c>
      <c r="C11" s="16">
        <f>$H11/$I$14</f>
        <v>1.4705882352941176E-2</v>
      </c>
      <c r="D11" s="16">
        <f t="shared" si="0"/>
        <v>0.17647058823529413</v>
      </c>
      <c r="E11" s="10">
        <f>COUNTIFS(PERCENTUAIS!$FV$3:$FV$1720,$A11,PERCENTUAIS!$A$3:$A$1720,$E$8)</f>
        <v>0</v>
      </c>
      <c r="F11" s="10">
        <f>COUNTIFS(PERCENTUAIS!$FV$3:$FV$1720,$A11,PERCENTUAIS!$A$3:$A$1720,$F$8)</f>
        <v>0</v>
      </c>
      <c r="G11" s="10">
        <f>COUNTIFS(PERCENTUAIS!$FV$3:$FV$1720,$A11,PERCENTUAIS!$A$3:$A$1720,$G$8)</f>
        <v>11</v>
      </c>
      <c r="H11" s="10">
        <f>COUNTIFS(PERCENTUAIS!$FV$3:$FV$1720,$A11,PERCENTUAIS!$A$3:$A$1720,$H$8)</f>
        <v>1</v>
      </c>
      <c r="I11" s="13"/>
    </row>
    <row r="12" spans="1:9" x14ac:dyDescent="0.2">
      <c r="A12" s="5" t="s">
        <v>3</v>
      </c>
      <c r="B12" s="16">
        <f>($G12+$F12+$E12)/$I$14</f>
        <v>8.8235294117647065E-2</v>
      </c>
      <c r="C12" s="16">
        <f>$H12/$I$14</f>
        <v>0</v>
      </c>
      <c r="D12" s="16">
        <f t="shared" si="0"/>
        <v>8.8235294117647065E-2</v>
      </c>
      <c r="E12" s="10">
        <f>COUNTIFS(PERCENTUAIS!$FV$3:$FV$1720,$A12,PERCENTUAIS!$A$3:$A$1720,$E$8)</f>
        <v>0</v>
      </c>
      <c r="F12" s="10">
        <f>COUNTIFS(PERCENTUAIS!$FV$3:$FV$1720,$A12,PERCENTUAIS!$A$3:$A$1720,$F$8)</f>
        <v>0</v>
      </c>
      <c r="G12" s="10">
        <f>COUNTIFS(PERCENTUAIS!$FV$3:$FV$1720,$A12,PERCENTUAIS!$A$3:$A$1720,$G$8)</f>
        <v>6</v>
      </c>
      <c r="H12" s="10">
        <f>COUNTIFS(PERCENTUAIS!$FV$3:$FV$1720,$A12,PERCENTUAIS!$A$3:$A$1720,$H$8)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2.9411764705882353E-2</v>
      </c>
      <c r="C13" s="16">
        <f>$H13/$I$14</f>
        <v>0</v>
      </c>
      <c r="D13" s="16">
        <f t="shared" si="0"/>
        <v>2.9411764705882353E-2</v>
      </c>
      <c r="E13" s="10">
        <f>COUNTIFS(PERCENTUAIS!$FV$3:$FV$1720,$A13,PERCENTUAIS!$A$3:$A$1720,$E$8)</f>
        <v>0</v>
      </c>
      <c r="F13" s="10">
        <f>COUNTIFS(PERCENTUAIS!$FV$3:$FV$1720,$A13,PERCENTUAIS!$A$3:$A$1720,$F$8)</f>
        <v>0</v>
      </c>
      <c r="G13" s="10">
        <f>COUNTIFS(PERCENTUAIS!$FV$3:$FV$1720,$A13,PERCENTUAIS!$A$3:$A$1720,$G$8)</f>
        <v>2</v>
      </c>
      <c r="H13" s="10">
        <f>COUNTIFS(PERCENTUAIS!$FV$3:$FV$1720,$A13,PERCENTUAIS!$A$3:$A$1720,$H$8)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44</v>
      </c>
      <c r="H14" s="10">
        <f t="shared" si="1"/>
        <v>24</v>
      </c>
      <c r="I14" s="15">
        <f>SUM(E14:H14)</f>
        <v>68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PERCENTUAIS</vt:lpstr>
      <vt:lpstr>Q169</vt:lpstr>
      <vt:lpstr>Q170</vt:lpstr>
      <vt:lpstr>Q171</vt:lpstr>
      <vt:lpstr>Q172</vt:lpstr>
      <vt:lpstr>Q173</vt:lpstr>
      <vt:lpstr>Q174</vt:lpstr>
      <vt:lpstr>Q175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2021-02-03T01:37:57Z</dcterms:modified>
  <dc:language>pt-BR</dc:language>
</cp:coreProperties>
</file>